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П ПМР" sheetId="1" r:id="rId1"/>
  </sheets>
  <calcPr calcId="124519"/>
</workbook>
</file>

<file path=xl/calcChain.xml><?xml version="1.0" encoding="utf-8"?>
<calcChain xmlns="http://schemas.openxmlformats.org/spreadsheetml/2006/main">
  <c r="L188" i="1"/>
  <c r="K188"/>
  <c r="J188"/>
  <c r="I188"/>
  <c r="H188"/>
  <c r="G188"/>
  <c r="F188"/>
  <c r="L31"/>
  <c r="S23"/>
  <c r="L21"/>
  <c r="K21"/>
  <c r="J21"/>
  <c r="I21"/>
  <c r="H21"/>
  <c r="G21"/>
  <c r="F21"/>
  <c r="M21"/>
  <c r="E23"/>
  <c r="O23" s="1"/>
  <c r="D23"/>
  <c r="E30"/>
  <c r="S122"/>
  <c r="L117"/>
  <c r="K117"/>
  <c r="J117"/>
  <c r="I117"/>
  <c r="H117"/>
  <c r="G117"/>
  <c r="F117"/>
  <c r="M117"/>
  <c r="E122"/>
  <c r="D122"/>
  <c r="S83"/>
  <c r="S56"/>
  <c r="S55"/>
  <c r="S53"/>
  <c r="S52"/>
  <c r="S73"/>
  <c r="S72"/>
  <c r="S71"/>
  <c r="S70"/>
  <c r="S69"/>
  <c r="S68"/>
  <c r="S67"/>
  <c r="S66"/>
  <c r="E68"/>
  <c r="E73"/>
  <c r="D73"/>
  <c r="E72"/>
  <c r="D72"/>
  <c r="E71"/>
  <c r="D71"/>
  <c r="E70"/>
  <c r="D70"/>
  <c r="E69"/>
  <c r="D69"/>
  <c r="D68"/>
  <c r="E67"/>
  <c r="D67"/>
  <c r="L66"/>
  <c r="K66"/>
  <c r="J66"/>
  <c r="I66"/>
  <c r="H66"/>
  <c r="G66"/>
  <c r="F66"/>
  <c r="M66"/>
  <c r="S79"/>
  <c r="S74"/>
  <c r="D79"/>
  <c r="E79"/>
  <c r="O122" l="1"/>
  <c r="O67"/>
  <c r="E66"/>
  <c r="D66"/>
  <c r="S90"/>
  <c r="E91"/>
  <c r="D91"/>
  <c r="L88"/>
  <c r="K88"/>
  <c r="J88"/>
  <c r="I88"/>
  <c r="H88"/>
  <c r="G88"/>
  <c r="F88"/>
  <c r="M88"/>
  <c r="E90"/>
  <c r="D90"/>
  <c r="E89"/>
  <c r="E88" s="1"/>
  <c r="D89"/>
  <c r="D88" s="1"/>
  <c r="S153"/>
  <c r="E153"/>
  <c r="D153"/>
  <c r="L183"/>
  <c r="K183"/>
  <c r="J183"/>
  <c r="I183"/>
  <c r="H183"/>
  <c r="G183"/>
  <c r="F183"/>
  <c r="M183"/>
  <c r="D189"/>
  <c r="E87"/>
  <c r="K92"/>
  <c r="D87"/>
  <c r="E85"/>
  <c r="E84"/>
  <c r="E83"/>
  <c r="M188"/>
  <c r="O88" l="1"/>
  <c r="O90"/>
  <c r="O87"/>
  <c r="O66"/>
  <c r="O89"/>
  <c r="E107"/>
  <c r="S38"/>
  <c r="L41"/>
  <c r="K41"/>
  <c r="J41"/>
  <c r="I41"/>
  <c r="H41"/>
  <c r="G41"/>
  <c r="F41"/>
  <c r="M41"/>
  <c r="E42"/>
  <c r="E41" s="1"/>
  <c r="D42"/>
  <c r="D41" s="1"/>
  <c r="S30"/>
  <c r="S29"/>
  <c r="S20"/>
  <c r="S19"/>
  <c r="E118"/>
  <c r="E131"/>
  <c r="D131"/>
  <c r="H173"/>
  <c r="G173"/>
  <c r="F173"/>
  <c r="I173"/>
  <c r="O42" l="1"/>
  <c r="S78"/>
  <c r="S147"/>
  <c r="S145"/>
  <c r="E133"/>
  <c r="D133"/>
  <c r="L128"/>
  <c r="K128"/>
  <c r="J128"/>
  <c r="I128"/>
  <c r="H128"/>
  <c r="G128"/>
  <c r="F128"/>
  <c r="M128"/>
  <c r="E129"/>
  <c r="E128" s="1"/>
  <c r="D129"/>
  <c r="D128" s="1"/>
  <c r="E121"/>
  <c r="D121"/>
  <c r="E120"/>
  <c r="E117" s="1"/>
  <c r="D120"/>
  <c r="D118"/>
  <c r="E93"/>
  <c r="D93"/>
  <c r="D85"/>
  <c r="D84"/>
  <c r="D83"/>
  <c r="E82"/>
  <c r="D82"/>
  <c r="E65"/>
  <c r="D65"/>
  <c r="E40"/>
  <c r="E39"/>
  <c r="E38"/>
  <c r="G47"/>
  <c r="S46"/>
  <c r="S45"/>
  <c r="S44"/>
  <c r="E46"/>
  <c r="D46"/>
  <c r="F43"/>
  <c r="S42"/>
  <c r="E63"/>
  <c r="D63"/>
  <c r="E62"/>
  <c r="D62"/>
  <c r="E61"/>
  <c r="D61"/>
  <c r="E60"/>
  <c r="D60"/>
  <c r="E59"/>
  <c r="D59"/>
  <c r="E58"/>
  <c r="D58"/>
  <c r="E56"/>
  <c r="D56"/>
  <c r="E55"/>
  <c r="D55"/>
  <c r="E54"/>
  <c r="D54"/>
  <c r="E188"/>
  <c r="E190"/>
  <c r="D190"/>
  <c r="E189"/>
  <c r="D188"/>
  <c r="E171"/>
  <c r="D171"/>
  <c r="E170"/>
  <c r="D170"/>
  <c r="E168"/>
  <c r="D168"/>
  <c r="E167"/>
  <c r="D167"/>
  <c r="E166"/>
  <c r="D166"/>
  <c r="E165"/>
  <c r="D165"/>
  <c r="E164"/>
  <c r="D164"/>
  <c r="E162"/>
  <c r="D162"/>
  <c r="D161"/>
  <c r="E161"/>
  <c r="E160"/>
  <c r="D160"/>
  <c r="E159"/>
  <c r="D159"/>
  <c r="E158"/>
  <c r="D158"/>
  <c r="E157"/>
  <c r="D157"/>
  <c r="E156"/>
  <c r="D156"/>
  <c r="E139"/>
  <c r="D139"/>
  <c r="E137"/>
  <c r="D137"/>
  <c r="D136"/>
  <c r="E136"/>
  <c r="E51"/>
  <c r="D51"/>
  <c r="E50"/>
  <c r="D50"/>
  <c r="E49"/>
  <c r="D49"/>
  <c r="E48"/>
  <c r="D48"/>
  <c r="M43"/>
  <c r="L43"/>
  <c r="K43"/>
  <c r="I43"/>
  <c r="H43"/>
  <c r="G43"/>
  <c r="J43"/>
  <c r="E45"/>
  <c r="D45"/>
  <c r="E44"/>
  <c r="D44"/>
  <c r="D40"/>
  <c r="D39"/>
  <c r="D38"/>
  <c r="E37"/>
  <c r="D37"/>
  <c r="D30"/>
  <c r="E29"/>
  <c r="D29"/>
  <c r="E20"/>
  <c r="D20"/>
  <c r="E19"/>
  <c r="D19"/>
  <c r="E36"/>
  <c r="D36"/>
  <c r="E35"/>
  <c r="D35"/>
  <c r="E34"/>
  <c r="D34"/>
  <c r="E33"/>
  <c r="D33"/>
  <c r="E32"/>
  <c r="D32"/>
  <c r="E28"/>
  <c r="D28"/>
  <c r="E27"/>
  <c r="D27"/>
  <c r="E26"/>
  <c r="D26"/>
  <c r="E25"/>
  <c r="D25"/>
  <c r="E24"/>
  <c r="D24"/>
  <c r="E22"/>
  <c r="E21" s="1"/>
  <c r="D22"/>
  <c r="E18"/>
  <c r="D18"/>
  <c r="E17"/>
  <c r="D17"/>
  <c r="E16"/>
  <c r="D16"/>
  <c r="E15"/>
  <c r="D15"/>
  <c r="E14"/>
  <c r="D14"/>
  <c r="E13"/>
  <c r="E116"/>
  <c r="D116"/>
  <c r="E115"/>
  <c r="D115"/>
  <c r="E113"/>
  <c r="D113"/>
  <c r="E112"/>
  <c r="D112"/>
  <c r="E111"/>
  <c r="D111"/>
  <c r="D110"/>
  <c r="E110"/>
  <c r="E109"/>
  <c r="D109"/>
  <c r="E108"/>
  <c r="D108"/>
  <c r="D107"/>
  <c r="E105"/>
  <c r="D105"/>
  <c r="E104"/>
  <c r="D104"/>
  <c r="E103"/>
  <c r="D103"/>
  <c r="E102"/>
  <c r="D102"/>
  <c r="E101"/>
  <c r="D101"/>
  <c r="E100"/>
  <c r="D100"/>
  <c r="E98"/>
  <c r="D98"/>
  <c r="E97"/>
  <c r="D97"/>
  <c r="E96"/>
  <c r="D96"/>
  <c r="E187"/>
  <c r="D187"/>
  <c r="E186"/>
  <c r="D186"/>
  <c r="E185"/>
  <c r="D185"/>
  <c r="E184"/>
  <c r="D184"/>
  <c r="J17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52"/>
  <c r="D152"/>
  <c r="E151"/>
  <c r="D151"/>
  <c r="E150"/>
  <c r="D150"/>
  <c r="E149"/>
  <c r="D149"/>
  <c r="E148"/>
  <c r="D148"/>
  <c r="D147"/>
  <c r="E146"/>
  <c r="D146"/>
  <c r="E145"/>
  <c r="D145"/>
  <c r="E144"/>
  <c r="D144"/>
  <c r="E143"/>
  <c r="D143"/>
  <c r="E78"/>
  <c r="D78"/>
  <c r="E77"/>
  <c r="D77"/>
  <c r="E76"/>
  <c r="D76"/>
  <c r="E75"/>
  <c r="D75"/>
  <c r="K169"/>
  <c r="J169"/>
  <c r="S190"/>
  <c r="S189"/>
  <c r="S188"/>
  <c r="S187"/>
  <c r="S186"/>
  <c r="S185"/>
  <c r="S184"/>
  <c r="S183"/>
  <c r="S182"/>
  <c r="S181"/>
  <c r="S180"/>
  <c r="S177"/>
  <c r="S176"/>
  <c r="S175"/>
  <c r="S174"/>
  <c r="S173"/>
  <c r="S171"/>
  <c r="S170"/>
  <c r="S169"/>
  <c r="S168"/>
  <c r="S167"/>
  <c r="S166"/>
  <c r="S165"/>
  <c r="S161"/>
  <c r="S152"/>
  <c r="S151"/>
  <c r="S150"/>
  <c r="S149"/>
  <c r="S148"/>
  <c r="S146"/>
  <c r="S144"/>
  <c r="S143"/>
  <c r="S142"/>
  <c r="S141"/>
  <c r="S140"/>
  <c r="S139"/>
  <c r="S138"/>
  <c r="S136"/>
  <c r="S135"/>
  <c r="S134"/>
  <c r="S133"/>
  <c r="S132"/>
  <c r="S131"/>
  <c r="S130"/>
  <c r="S129"/>
  <c r="S128"/>
  <c r="S127"/>
  <c r="S126"/>
  <c r="S125"/>
  <c r="S124"/>
  <c r="S123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88"/>
  <c r="S85"/>
  <c r="S84"/>
  <c r="S82"/>
  <c r="S81"/>
  <c r="S80"/>
  <c r="S77"/>
  <c r="S65"/>
  <c r="S64"/>
  <c r="S63"/>
  <c r="S62"/>
  <c r="S61"/>
  <c r="S60"/>
  <c r="S59"/>
  <c r="S58"/>
  <c r="S57"/>
  <c r="S54"/>
  <c r="S51"/>
  <c r="S50"/>
  <c r="S49"/>
  <c r="S48"/>
  <c r="S47"/>
  <c r="S43"/>
  <c r="S41"/>
  <c r="S37"/>
  <c r="S36"/>
  <c r="S35"/>
  <c r="S34"/>
  <c r="S33"/>
  <c r="S32"/>
  <c r="S31"/>
  <c r="S28"/>
  <c r="S27"/>
  <c r="S26"/>
  <c r="S25"/>
  <c r="S24"/>
  <c r="S22"/>
  <c r="S21"/>
  <c r="S18"/>
  <c r="S17"/>
  <c r="S16"/>
  <c r="S15"/>
  <c r="S14"/>
  <c r="S13"/>
  <c r="S12"/>
  <c r="S11"/>
  <c r="O83"/>
  <c r="O82"/>
  <c r="O58"/>
  <c r="F31"/>
  <c r="G31"/>
  <c r="H31"/>
  <c r="I31"/>
  <c r="J31"/>
  <c r="K31"/>
  <c r="M31"/>
  <c r="K173"/>
  <c r="M173"/>
  <c r="L173"/>
  <c r="J92"/>
  <c r="G130"/>
  <c r="J106"/>
  <c r="I140"/>
  <c r="D117" l="1"/>
  <c r="O16"/>
  <c r="O17"/>
  <c r="O55"/>
  <c r="O118"/>
  <c r="D21"/>
  <c r="O56"/>
  <c r="D43"/>
  <c r="D140"/>
  <c r="O44"/>
  <c r="D173"/>
  <c r="E173"/>
  <c r="O59"/>
  <c r="O60"/>
  <c r="E43"/>
  <c r="O177"/>
  <c r="O116"/>
  <c r="O14"/>
  <c r="D57"/>
  <c r="O54"/>
  <c r="O159"/>
  <c r="O136"/>
  <c r="O45"/>
  <c r="O182"/>
  <c r="O144"/>
  <c r="O148"/>
  <c r="O112"/>
  <c r="E183"/>
  <c r="D183"/>
  <c r="O181"/>
  <c r="O180"/>
  <c r="O176"/>
  <c r="G172"/>
  <c r="K172"/>
  <c r="M172"/>
  <c r="L172"/>
  <c r="J172"/>
  <c r="F172"/>
  <c r="H172"/>
  <c r="I172"/>
  <c r="O175"/>
  <c r="O174"/>
  <c r="M99"/>
  <c r="E172" l="1"/>
  <c r="D172"/>
  <c r="O173"/>
  <c r="L155"/>
  <c r="K155"/>
  <c r="J155"/>
  <c r="I155"/>
  <c r="H155"/>
  <c r="G155"/>
  <c r="F155"/>
  <c r="M155"/>
  <c r="L140"/>
  <c r="K140"/>
  <c r="J140"/>
  <c r="H140"/>
  <c r="G140"/>
  <c r="F140"/>
  <c r="M140"/>
  <c r="M114"/>
  <c r="O120"/>
  <c r="O96"/>
  <c r="K99"/>
  <c r="I99"/>
  <c r="M64"/>
  <c r="M135"/>
  <c r="L135"/>
  <c r="K135"/>
  <c r="J135"/>
  <c r="I135"/>
  <c r="H135"/>
  <c r="G135"/>
  <c r="F135"/>
  <c r="O172" l="1"/>
  <c r="L86"/>
  <c r="K86"/>
  <c r="J86"/>
  <c r="I86"/>
  <c r="H86"/>
  <c r="G86"/>
  <c r="F86"/>
  <c r="M86"/>
  <c r="L57"/>
  <c r="K57"/>
  <c r="J57"/>
  <c r="I57"/>
  <c r="H57"/>
  <c r="G57"/>
  <c r="F57"/>
  <c r="M57"/>
  <c r="L53"/>
  <c r="K53"/>
  <c r="J53"/>
  <c r="I53"/>
  <c r="H53"/>
  <c r="G53"/>
  <c r="F53"/>
  <c r="M53"/>
  <c r="M52" s="1"/>
  <c r="K81"/>
  <c r="K138"/>
  <c r="K134" s="1"/>
  <c r="K95"/>
  <c r="K80" l="1"/>
  <c r="E114"/>
  <c r="O149" l="1"/>
  <c r="J95" l="1"/>
  <c r="G99"/>
  <c r="F95"/>
  <c r="G95"/>
  <c r="H95"/>
  <c r="I95"/>
  <c r="L95"/>
  <c r="M95"/>
  <c r="F47"/>
  <c r="H47"/>
  <c r="I47"/>
  <c r="J47"/>
  <c r="K47"/>
  <c r="M47"/>
  <c r="L12"/>
  <c r="L11" s="1"/>
  <c r="K12"/>
  <c r="J12"/>
  <c r="J11" s="1"/>
  <c r="I12"/>
  <c r="I11" s="1"/>
  <c r="H12"/>
  <c r="H11" s="1"/>
  <c r="G12"/>
  <c r="G11" s="1"/>
  <c r="F12"/>
  <c r="F11" s="1"/>
  <c r="M12"/>
  <c r="M11" s="1"/>
  <c r="K11" l="1"/>
  <c r="O117"/>
  <c r="D53" l="1"/>
  <c r="E53"/>
  <c r="I74"/>
  <c r="H74"/>
  <c r="G74"/>
  <c r="F74"/>
  <c r="M74"/>
  <c r="L74"/>
  <c r="K74"/>
  <c r="J74"/>
  <c r="D132"/>
  <c r="M132"/>
  <c r="L132"/>
  <c r="K132"/>
  <c r="J132"/>
  <c r="I132"/>
  <c r="H132"/>
  <c r="G132"/>
  <c r="F132"/>
  <c r="M81"/>
  <c r="L81"/>
  <c r="J81"/>
  <c r="I81"/>
  <c r="H81"/>
  <c r="G81"/>
  <c r="F169"/>
  <c r="G169"/>
  <c r="H169"/>
  <c r="I169"/>
  <c r="L169"/>
  <c r="M169"/>
  <c r="N92"/>
  <c r="O53" l="1"/>
  <c r="E132"/>
  <c r="O133"/>
  <c r="D47"/>
  <c r="E47"/>
  <c r="O190"/>
  <c r="O189"/>
  <c r="O49"/>
  <c r="O37"/>
  <c r="O18"/>
  <c r="M92"/>
  <c r="L92"/>
  <c r="I92"/>
  <c r="I80" s="1"/>
  <c r="H92"/>
  <c r="G92"/>
  <c r="E92"/>
  <c r="D92"/>
  <c r="M163"/>
  <c r="L163"/>
  <c r="K163"/>
  <c r="J163"/>
  <c r="I163"/>
  <c r="I154" s="1"/>
  <c r="H163"/>
  <c r="G163"/>
  <c r="F163"/>
  <c r="E140"/>
  <c r="F130"/>
  <c r="H130"/>
  <c r="H123" s="1"/>
  <c r="I130"/>
  <c r="I123" s="1"/>
  <c r="J130"/>
  <c r="K130"/>
  <c r="L130"/>
  <c r="M130"/>
  <c r="F114"/>
  <c r="G114"/>
  <c r="H114"/>
  <c r="I114"/>
  <c r="J114"/>
  <c r="K114"/>
  <c r="L114"/>
  <c r="F106"/>
  <c r="G106"/>
  <c r="H106"/>
  <c r="I106"/>
  <c r="K106"/>
  <c r="L106"/>
  <c r="M106"/>
  <c r="F99"/>
  <c r="H99"/>
  <c r="J99"/>
  <c r="F81"/>
  <c r="O132" l="1"/>
  <c r="O171"/>
  <c r="D130"/>
  <c r="M123"/>
  <c r="K123"/>
  <c r="I94"/>
  <c r="G94"/>
  <c r="K94"/>
  <c r="F123"/>
  <c r="J123"/>
  <c r="G123"/>
  <c r="F94"/>
  <c r="H94"/>
  <c r="L94"/>
  <c r="M94"/>
  <c r="L80"/>
  <c r="H80"/>
  <c r="L123"/>
  <c r="O188"/>
  <c r="J94"/>
  <c r="J80"/>
  <c r="F80"/>
  <c r="O47"/>
  <c r="O93"/>
  <c r="M80"/>
  <c r="G80"/>
  <c r="E81"/>
  <c r="D123" l="1"/>
  <c r="O92"/>
  <c r="E123"/>
  <c r="E80"/>
  <c r="D80"/>
  <c r="F64"/>
  <c r="F52" s="1"/>
  <c r="G64"/>
  <c r="G52" s="1"/>
  <c r="H64"/>
  <c r="H52" s="1"/>
  <c r="I64"/>
  <c r="I52" s="1"/>
  <c r="J64"/>
  <c r="J52" s="1"/>
  <c r="K64"/>
  <c r="K52" s="1"/>
  <c r="L64"/>
  <c r="L52" s="1"/>
  <c r="F154"/>
  <c r="G154"/>
  <c r="H154"/>
  <c r="J154"/>
  <c r="K154"/>
  <c r="L154"/>
  <c r="M138"/>
  <c r="M134" s="1"/>
  <c r="M10" s="1"/>
  <c r="F138"/>
  <c r="F134" s="1"/>
  <c r="G138"/>
  <c r="G134" s="1"/>
  <c r="I138"/>
  <c r="I134" s="1"/>
  <c r="L138"/>
  <c r="L134" s="1"/>
  <c r="F10" l="1"/>
  <c r="L10"/>
  <c r="K10"/>
  <c r="I10"/>
  <c r="G10"/>
  <c r="D64"/>
  <c r="D52" s="1"/>
  <c r="E64"/>
  <c r="J138"/>
  <c r="J134" s="1"/>
  <c r="J10" s="1"/>
  <c r="H138"/>
  <c r="H134" s="1"/>
  <c r="H10" s="1"/>
  <c r="O77"/>
  <c r="E12" l="1"/>
  <c r="D31"/>
  <c r="E31"/>
  <c r="E95"/>
  <c r="E99"/>
  <c r="O108"/>
  <c r="E106"/>
  <c r="E135"/>
  <c r="D138"/>
  <c r="E138"/>
  <c r="D163"/>
  <c r="D169"/>
  <c r="E169"/>
  <c r="E11" l="1"/>
  <c r="D106"/>
  <c r="O106" s="1"/>
  <c r="O76"/>
  <c r="D99"/>
  <c r="E86"/>
  <c r="D86"/>
  <c r="E57"/>
  <c r="E52" s="1"/>
  <c r="E94"/>
  <c r="E155"/>
  <c r="D155"/>
  <c r="O166"/>
  <c r="O165"/>
  <c r="E134"/>
  <c r="D135"/>
  <c r="D134" s="1"/>
  <c r="D12"/>
  <c r="D11" s="1"/>
  <c r="E74"/>
  <c r="D74"/>
  <c r="E163"/>
  <c r="O63"/>
  <c r="O62"/>
  <c r="D81"/>
  <c r="O81" s="1"/>
  <c r="O13"/>
  <c r="O170"/>
  <c r="O160"/>
  <c r="O143"/>
  <c r="O139"/>
  <c r="O138"/>
  <c r="O137"/>
  <c r="O128"/>
  <c r="O129"/>
  <c r="O131"/>
  <c r="E130"/>
  <c r="O115"/>
  <c r="D114"/>
  <c r="O107"/>
  <c r="O104"/>
  <c r="D95"/>
  <c r="O102"/>
  <c r="O100"/>
  <c r="O65"/>
  <c r="O64"/>
  <c r="O41"/>
  <c r="O33"/>
  <c r="O32"/>
  <c r="O28"/>
  <c r="O27"/>
  <c r="O24"/>
  <c r="O22"/>
  <c r="O57" l="1"/>
  <c r="O86"/>
  <c r="O43"/>
  <c r="O31"/>
  <c r="D154"/>
  <c r="O134"/>
  <c r="O155"/>
  <c r="O80"/>
  <c r="O135"/>
  <c r="E154"/>
  <c r="E10" s="1"/>
  <c r="O163"/>
  <c r="O12"/>
  <c r="O123"/>
  <c r="O130"/>
  <c r="O114"/>
  <c r="O99"/>
  <c r="O95"/>
  <c r="O74"/>
  <c r="D10" l="1"/>
  <c r="O52"/>
  <c r="O11"/>
  <c r="O94"/>
  <c r="O169"/>
  <c r="O154" l="1"/>
  <c r="O21"/>
  <c r="O140"/>
  <c r="O10" l="1"/>
</calcChain>
</file>

<file path=xl/sharedStrings.xml><?xml version="1.0" encoding="utf-8"?>
<sst xmlns="http://schemas.openxmlformats.org/spreadsheetml/2006/main" count="759" uniqueCount="530">
  <si>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</si>
  <si>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</si>
  <si>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</si>
  <si>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</si>
  <si>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</si>
  <si>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</si>
  <si>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</si>
  <si>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</si>
  <si>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</si>
  <si>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</si>
  <si>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</si>
  <si>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факт</t>
  </si>
  <si>
    <t>план</t>
  </si>
  <si>
    <t>МП "Развитие образования"</t>
  </si>
  <si>
    <t>МП "Социальная поддержка граждан"</t>
  </si>
  <si>
    <t>1.</t>
  </si>
  <si>
    <t>1.1.</t>
  </si>
  <si>
    <t>1.1.1.</t>
  </si>
  <si>
    <t>Подпрограмма "Развитие общего образования"</t>
  </si>
  <si>
    <t>Подпрограмма "Создание условий для организации отдыха и оздоровления детей"</t>
  </si>
  <si>
    <t>Подпрограмма "Обеспечение реализации муниципальной программы"</t>
  </si>
  <si>
    <t>Подпрограмма "Демографическое развитие Павловского муниципального района "</t>
  </si>
  <si>
    <t>Проведение мероприятий, направленных на воспитание у молодежи семейных ценностей</t>
  </si>
  <si>
    <t>Реализация государственной политики в области охраны труда</t>
  </si>
  <si>
    <t xml:space="preserve">Оказание финансовой поддержки социально направленным общественным организациям </t>
  </si>
  <si>
    <t>МП "Обеспечение общественного порядка и противодействие преступности"</t>
  </si>
  <si>
    <t>Профилактика терроризма и экстремизма</t>
  </si>
  <si>
    <t>Повышение правового сознания и предупреждение опасного поведения участников дорожного движения</t>
  </si>
  <si>
    <t>Подпрограмма "Развитие и модернизация защиты населения от угроз ЧС и пожаров"</t>
  </si>
  <si>
    <t>Обеспечение развития систем связи, оповещения, накопления и обработки информации</t>
  </si>
  <si>
    <t>Повышение готовности к ликвидации ЧС</t>
  </si>
  <si>
    <t>Подпрограмма "Охрана окружающей среды"</t>
  </si>
  <si>
    <t xml:space="preserve">Проведение конкурса "Лучшая организация и проведение работ по благоустройству и санитарной очистке населенных пунктов Павловского муниципального района </t>
  </si>
  <si>
    <t>Подпрограмма "Образование"</t>
  </si>
  <si>
    <t>Подпрограмма "Искусство и наследие"</t>
  </si>
  <si>
    <t>Подпрограмма "Развитие культуры"</t>
  </si>
  <si>
    <t>Обеспечение формирование единого культурного пространства, творческих возможностей и участия населения в культурной жизни</t>
  </si>
  <si>
    <t>Развитие кинообслуживания</t>
  </si>
  <si>
    <t>Подпрограмма "Молодежь"</t>
  </si>
  <si>
    <t>Гражданское образование и патриотическое воспитание молодежи, содействие формированию правовых, культурных и нравственных ценностей среди молодежи</t>
  </si>
  <si>
    <t>Развитие системы информирования молодежи о потенциальных возможностях саморазвития и мониторинга молодежной политики</t>
  </si>
  <si>
    <t>Финансовое обеспечение деятельности МКУ ПМР "Управление сельского хозяйства"</t>
  </si>
  <si>
    <t>Улучшение жилищных условий граждан, проживающих  и работающих в сельской местности, в том числе молодых семей и молодых специалистов</t>
  </si>
  <si>
    <t>Регулирование деятельности в сфере имущественных и земельных отношений</t>
  </si>
  <si>
    <t>Распоряжение муниципальным имуществом и земельными участками</t>
  </si>
  <si>
    <t>Подпрограмма "Управление муниципальными финансами"</t>
  </si>
  <si>
    <t xml:space="preserve">Управление резервным фондом администрации Павловского муниципального района и иными средствами на исполнение расходных обязательств Павловского муниципального района </t>
  </si>
  <si>
    <t xml:space="preserve">Управление муниципальным долгом Павловского муниципального района </t>
  </si>
  <si>
    <t>Выравнивание бюджетной обеспеченности муниципальных образований</t>
  </si>
  <si>
    <t>Поддержка мер по обеспечению сбалансированности местных бюджетов</t>
  </si>
  <si>
    <t>Софинансирование приоритетных социально значимых расходов местных бюджетов</t>
  </si>
  <si>
    <t>Содействие повышению качества управления муниципальными финансами</t>
  </si>
  <si>
    <t xml:space="preserve">Финансовое обеспечение деятельности органов местного самоуправления </t>
  </si>
  <si>
    <t>1.1.2</t>
  </si>
  <si>
    <t>1.1.3.</t>
  </si>
  <si>
    <t>1.1.4.</t>
  </si>
  <si>
    <t>1.1.5.</t>
  </si>
  <si>
    <t>1.2.</t>
  </si>
  <si>
    <t>1.2.1.</t>
  </si>
  <si>
    <t>1.2.2.</t>
  </si>
  <si>
    <t>1.2.3.</t>
  </si>
  <si>
    <t>1.2.4.</t>
  </si>
  <si>
    <t>1.2.6.</t>
  </si>
  <si>
    <t>1.2.7.</t>
  </si>
  <si>
    <t>1.2.8.</t>
  </si>
  <si>
    <t>1.3.</t>
  </si>
  <si>
    <t>2.</t>
  </si>
  <si>
    <t>2.1.</t>
  </si>
  <si>
    <t>2.2.</t>
  </si>
  <si>
    <t>2.3.</t>
  </si>
  <si>
    <t>4.</t>
  </si>
  <si>
    <t>3.</t>
  </si>
  <si>
    <t>4.1.</t>
  </si>
  <si>
    <t>4.2.</t>
  </si>
  <si>
    <t>5.</t>
  </si>
  <si>
    <t>5.1.</t>
  </si>
  <si>
    <t>5.2.</t>
  </si>
  <si>
    <t>5.3.</t>
  </si>
  <si>
    <t>5.4.</t>
  </si>
  <si>
    <t>7.</t>
  </si>
  <si>
    <t>8.</t>
  </si>
  <si>
    <t>8.1.</t>
  </si>
  <si>
    <t>9.</t>
  </si>
  <si>
    <t>10.</t>
  </si>
  <si>
    <t>10.1.</t>
  </si>
  <si>
    <t>10.2.</t>
  </si>
  <si>
    <t>10.3.</t>
  </si>
  <si>
    <t>7.1.</t>
  </si>
  <si>
    <t>7.2.</t>
  </si>
  <si>
    <t>6.</t>
  </si>
  <si>
    <t>6.1.</t>
  </si>
  <si>
    <t>6.2.</t>
  </si>
  <si>
    <t>1.3.1.</t>
  </si>
  <si>
    <t>1.3.2.</t>
  </si>
  <si>
    <t>1.3.3.</t>
  </si>
  <si>
    <t>1.3.4.</t>
  </si>
  <si>
    <t>1.3.5.</t>
  </si>
  <si>
    <t>1.4.</t>
  </si>
  <si>
    <t>1.6.</t>
  </si>
  <si>
    <t>2.2.1.</t>
  </si>
  <si>
    <t>2.2.2.</t>
  </si>
  <si>
    <t>2.1.1.</t>
  </si>
  <si>
    <t>2.1.3.</t>
  </si>
  <si>
    <t>2.3.1.</t>
  </si>
  <si>
    <t>Обеспечение общественной безопасности и противодействие преступности</t>
  </si>
  <si>
    <t>4.1.1.</t>
  </si>
  <si>
    <t>4.1.2.</t>
  </si>
  <si>
    <t>4.1.3.</t>
  </si>
  <si>
    <t>4.1.4.</t>
  </si>
  <si>
    <t>4.2.1.</t>
  </si>
  <si>
    <t>4.2.2.</t>
  </si>
  <si>
    <t>4.2.3.</t>
  </si>
  <si>
    <t>5.1.1.</t>
  </si>
  <si>
    <t>5.1.2.</t>
  </si>
  <si>
    <t>5.2.1.</t>
  </si>
  <si>
    <t>5.2.2.</t>
  </si>
  <si>
    <t>5.2.3.</t>
  </si>
  <si>
    <t>5.2.4.</t>
  </si>
  <si>
    <t>5.2.5.</t>
  </si>
  <si>
    <t>5.2.6.</t>
  </si>
  <si>
    <t>5.3.1.</t>
  </si>
  <si>
    <t>5.3.2.</t>
  </si>
  <si>
    <t>5.3.3.</t>
  </si>
  <si>
    <t>5.3.4.</t>
  </si>
  <si>
    <t>5.3.5</t>
  </si>
  <si>
    <t>5.3.6.</t>
  </si>
  <si>
    <t>5.4.1.</t>
  </si>
  <si>
    <t>5.4.2.</t>
  </si>
  <si>
    <t>10.1.1.</t>
  </si>
  <si>
    <t>10.2.3.</t>
  </si>
  <si>
    <t>10.2.4.</t>
  </si>
  <si>
    <t>10.2.5.</t>
  </si>
  <si>
    <t>Содержание кадровых ресурсов организаций дополнительного образования</t>
  </si>
  <si>
    <t>2.2.3.</t>
  </si>
  <si>
    <t>Направление поздравительных адресов Почетным гражданам Павловского муниципального района</t>
  </si>
  <si>
    <t>Профилактика коррупции</t>
  </si>
  <si>
    <t>3.1.</t>
  </si>
  <si>
    <t>3.4.</t>
  </si>
  <si>
    <t>Развитие отрасли растениеводства</t>
  </si>
  <si>
    <t>Развитие отрасли животноводства</t>
  </si>
  <si>
    <t>7.3.</t>
  </si>
  <si>
    <t>Поддержка малых форм хозяйствования</t>
  </si>
  <si>
    <t>7.4.</t>
  </si>
  <si>
    <t>Техническая и технологическая модернизация, инновационное развитие</t>
  </si>
  <si>
    <t>7.5.</t>
  </si>
  <si>
    <t>7.5.1.</t>
  </si>
  <si>
    <t>7.6.</t>
  </si>
  <si>
    <t>7.6.1.</t>
  </si>
  <si>
    <t>8.1.1.</t>
  </si>
  <si>
    <t>8.1.2.</t>
  </si>
  <si>
    <t>8.2.</t>
  </si>
  <si>
    <t>8.2.1.</t>
  </si>
  <si>
    <t>10.1.2.</t>
  </si>
  <si>
    <t>10.1.3.</t>
  </si>
  <si>
    <t>10.1.4.</t>
  </si>
  <si>
    <t>10.1.5</t>
  </si>
  <si>
    <t>10.1.6.</t>
  </si>
  <si>
    <t>Обеспечение внутреннего муниципального финансового контроля</t>
  </si>
  <si>
    <t>10.1.7.</t>
  </si>
  <si>
    <t>10.2.1.</t>
  </si>
  <si>
    <t>10.2.2</t>
  </si>
  <si>
    <t>10.3.1.</t>
  </si>
  <si>
    <t>10.3.2.</t>
  </si>
  <si>
    <t>4.3.</t>
  </si>
  <si>
    <t>4.3.1.</t>
  </si>
  <si>
    <t>МП "Развитие сельского хозяйства на территории Павловского муниципального района "</t>
  </si>
  <si>
    <t>МП "Развитие культуры"</t>
  </si>
  <si>
    <t>Финансовое обеспечение деятельности МКУ ПМР "ЕДДС"</t>
  </si>
  <si>
    <t>МП "Управление муниципальным имуществом"</t>
  </si>
  <si>
    <t>Подпрограмма "Повышение устойчивости бюджетов муниципальных образований Павловского муниципального района "</t>
  </si>
  <si>
    <t>Содержание МКУК "Павловская межпоселенческая центральная библиотека"</t>
  </si>
  <si>
    <t>Повышение энергетической эффективности организаций культуры</t>
  </si>
  <si>
    <t xml:space="preserve">Финансовое обеспечение деятельности аппарата муниципального отдела по культуре и межнациональным вопросам </t>
  </si>
  <si>
    <t>Финансовое обеспечение выполнения прочих расходных обязательств Павловского муниципального района органами местного самоуправления Павловского муниципального района</t>
  </si>
  <si>
    <t xml:space="preserve">Приобретение компьютерной, оргтехники, музыкальных инструментов. </t>
  </si>
  <si>
    <t>Приобретение компьютерной, оргтехники</t>
  </si>
  <si>
    <t>Пополнение и обновление фондов музея, выставочная и экскурсионная работа, массовые мероприятия по пропаганде исторического наследия района и др.мероприятия на базе музея и за его пределами</t>
  </si>
  <si>
    <t>Подпрограмма "Развитие дошкольного образования"</t>
  </si>
  <si>
    <t>1.1.6.</t>
  </si>
  <si>
    <t>МП "Защита населения и территории Павловского муниципального района от чрезвычайных ситуаций, обеспечение пожарной безопасности и безопасности людей на водных объектах"</t>
  </si>
  <si>
    <t>МП "Управление муниципальными финансами, повышение устойчивости бюджетов муниципальных образований Павловского муниципального района "</t>
  </si>
  <si>
    <t>7.7.</t>
  </si>
  <si>
    <t>7.7.1.</t>
  </si>
  <si>
    <t>Организация деятельности по отлову и содержанию безнадзорных животных</t>
  </si>
  <si>
    <t>Материально-техническое обеспечение дошкольных образовательных организаций</t>
  </si>
  <si>
    <t>Материально-техническое обеспечение общеобразовательных организаций</t>
  </si>
  <si>
    <t>Обеспечение текущего функционирования организаций дополнительного образования</t>
  </si>
  <si>
    <t>Материально-техническое обеспечение организаций дополнительного образования детей.</t>
  </si>
  <si>
    <t>1.3.6.</t>
  </si>
  <si>
    <t>Вовлечение молодежи в социальную практику и обеспечение поддержки научной, творческой и предпринимательской активности молодежи.</t>
  </si>
  <si>
    <t>Повышение комфортности и упрощение процедур получения гражданами государственных и муниципальных услуг.</t>
  </si>
  <si>
    <t>Энергосбережение и повышение энергетической эффективности в системе наружного освещения.</t>
  </si>
  <si>
    <t>Нормативное правовое регулирование бюджетного процесса и других правоотношений.</t>
  </si>
  <si>
    <t>Составление проекта бюджета Павловского муниципального района на очередной финансовый год и плановый период.</t>
  </si>
  <si>
    <t>Организация исполнения бюджета Павловского муниципального района и формирование бюджетной отчетности.</t>
  </si>
  <si>
    <t>Обеспечение доступности информации о бюджетном процессе в павловском муниципальном районе.</t>
  </si>
  <si>
    <t xml:space="preserve">МП "Содействие развитию муниципальных      образований  и местного самоуправления" </t>
  </si>
  <si>
    <t>Осуществление дорожной деятельности в отношении автомобильных дорог местного значения в Павловском муниципальном районе</t>
  </si>
  <si>
    <t>Развитие градостроительной деятельности поселений Павловского муниципального района</t>
  </si>
  <si>
    <t>Проведение районного конкурса под названием "Самое красивое село Павловского района"</t>
  </si>
  <si>
    <t xml:space="preserve">Содержание кадровых ресурсов дошкольных образовательных организаций </t>
  </si>
  <si>
    <t>Обеспечение стабильности функционирования дошкольных образовательных организаций</t>
  </si>
  <si>
    <t>Обеспечение противопожарной безопасности дошкольных образовательных организаций</t>
  </si>
  <si>
    <t>Обеспечение текущего функционирования дошкольных образовательных организаций (капитальный ремонт и строительство детского сада)</t>
  </si>
  <si>
    <t>Компенсация, выплачиваемая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</si>
  <si>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Содержание кадровых ресурсов общеобразовательных организаций</t>
  </si>
  <si>
    <t>Обеспечение стабильности функционирования общеобразовательных организаций</t>
  </si>
  <si>
    <t>Обеспечение противопожарной безопасности  общеобразовательных организаций</t>
  </si>
  <si>
    <t xml:space="preserve">Обеспечение текущего функционирования общеобразовательных организаций </t>
  </si>
  <si>
    <t>Создание условий для сохранения и укрепления здоровья детей и подростков, а также формирования у них культуры питания (школьное молоко)</t>
  </si>
  <si>
    <t>Подпрограмма "Развитие дополнительного образования детей"</t>
  </si>
  <si>
    <t>Обеспечение стабильности функционирования организаций дополнительного образования</t>
  </si>
  <si>
    <t>Обеспечение противопожарной безопасности организаций дополнительного образования</t>
  </si>
  <si>
    <t xml:space="preserve">Формирование целостной системы поддержки молодежи и подготовке ее к службе в Вооруженных Силах  Российской Федерации </t>
  </si>
  <si>
    <t>2.1.2.</t>
  </si>
  <si>
    <t xml:space="preserve">Оказание социальной поддержки отдельным категориям граждан. 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</si>
  <si>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</si>
  <si>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</si>
  <si>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Доля лиц, сдавших ЕГЭ по русскому языку и математике, в общей численности выпускников, участвовавших в ЕГЭ по данным предметам, %</t>
  </si>
  <si>
    <t>Бесперебойное функционирование организаций образования, обеспечение потребностей в полном объеме, %</t>
  </si>
  <si>
    <t>Удельный вес отремонтированных объектов организаций образования, %</t>
  </si>
  <si>
    <t xml:space="preserve">Исполнение плановых значений расходов на укрепление материально-технической базы, % </t>
  </si>
  <si>
    <t>Доведение средней заработной платы педагогических работников муниципальных общеобразовательных организаций до средней заработной платы в регионе, руб.</t>
  </si>
  <si>
    <t>Бесперебойное функционирование организаций образования, %.</t>
  </si>
  <si>
    <t>Удельный вес отремонтированных объектов организаций образования,%</t>
  </si>
  <si>
    <t>Доля учащихся, охваченных программой "Школьное молоко", %</t>
  </si>
  <si>
    <t>Доля детей, охваченных дополнительным образованием и программами, в общей численности детей и молодежи в возрасте от 5 до 18 лет,%</t>
  </si>
  <si>
    <t>Бесперебойное функционирование организаций образования, обеспечение потребностей в полном объеме, %.</t>
  </si>
  <si>
    <t>Повышение степени противопожарной безопасности , %</t>
  </si>
  <si>
    <t xml:space="preserve">Обеспечение функций органов местного самоуправления Павловского муниципального района, % </t>
  </si>
  <si>
    <t>Освоение средств в полном объеме, выделенных на обновление материально-технической базы, %.</t>
  </si>
  <si>
    <t>Количество молодых людей, вовлеченных в программы и проекты, направленные на интерграцию в жизнь общества, чел.</t>
  </si>
  <si>
    <t>Количество мероприятий, программ и проектов, направленных на поддержку талантливой молодежи, поддержку научной и предпринимательской активности молодежи, чел.</t>
  </si>
  <si>
    <t>Количество мероприятий, программ и проектов, направленных на формирование правовых, культурных и нравственных ценностей среди молодежи, ед.</t>
  </si>
  <si>
    <t xml:space="preserve">Удельный вес молодых людей, осведомленных о потенциальных возможностях проявления социальной инициативы в общественной и общественно-политической жизни, % </t>
  </si>
  <si>
    <t>Общий коэффициент миграционного прироста (убыли) населения</t>
  </si>
  <si>
    <t>Общий коэф-т естественного прироста (убыли) населения</t>
  </si>
  <si>
    <t>Доля граждан пожилого возраста и инвалидов, охваченных социальными услугами, из числа выявленных граждан, нуждающихся в социальной поддержке,  %</t>
  </si>
  <si>
    <t>Кол-во участников, инвалидов и ветеранов ВОВ охваченных мероприятием, чел.</t>
  </si>
  <si>
    <t>Исполнение плановых значений расходов на материальное обеспечение, %</t>
  </si>
  <si>
    <t>Исполнение плановых значений расходов на материальную поддержку, %</t>
  </si>
  <si>
    <t>Количество выявленных фактов террористической и экстремистской направленности, шт.</t>
  </si>
  <si>
    <t>Количество граждан, охваченных мероприятиями по обеспечению общественной безопасности и противодействия  преступности, чел.</t>
  </si>
  <si>
    <t xml:space="preserve">Количество ДТП с пострадавшими, ед.    </t>
  </si>
  <si>
    <t>Уровень исполнения плановых значений расходов на реализацию муниципальной программы, %</t>
  </si>
  <si>
    <t>Кол-во населенных пунктов в зонах риска оборудованных системами оповещения, ед.</t>
  </si>
  <si>
    <t>Кол-во населенных пунктов в зонах риска оборудованных системами оповещения, шт.</t>
  </si>
  <si>
    <t>Время реагирования аварийно-спасательной службы, мин.</t>
  </si>
  <si>
    <t>Кол-во созданных добровольных пожарных команд, шт.</t>
  </si>
  <si>
    <t>Кол-во новых средств индивидуальной защиты, ед.</t>
  </si>
  <si>
    <t>Кол-во домовладений, исключенных из зоны риска, ед.</t>
  </si>
  <si>
    <t>Удельный вес поселений, обеспечивших сбор и вывоз бытовых отходов и мусора, %</t>
  </si>
  <si>
    <t xml:space="preserve">Удельный вес поселений, принявших "Правила обращения с отходами производства и потребления", % </t>
  </si>
  <si>
    <t>Уровень исполнения плановых назначений по расходам на реализацию подпрограммы, %</t>
  </si>
  <si>
    <t>Расходы консолидированного бюджета на культуру в расчете на 1 жителя, руб.</t>
  </si>
  <si>
    <t>Уровень охвата учащихся школ дополнительным образованием, %</t>
  </si>
  <si>
    <t>Освоение средств в полном объеме выделенных на содержание учреждений дополнительного образования, %</t>
  </si>
  <si>
    <t>Доля обучающихся, принимаюющих участие в смотрах, конкурсах и других творческих мероприятих в общем числе обучающихся, %</t>
  </si>
  <si>
    <t xml:space="preserve">Освоение выделенных средств в полном объеме, % </t>
  </si>
  <si>
    <t>Посещение библиотек, шт.</t>
  </si>
  <si>
    <t>Кол-во выданных экземпляров библиотечного фонда, тыс.ед.</t>
  </si>
  <si>
    <t>Кол-во новых поступлений в библиотечные фонды, шт.</t>
  </si>
  <si>
    <t>Освоение в полном объеме выделенных средств, %</t>
  </si>
  <si>
    <t>Число посетителей музея, чел.</t>
  </si>
  <si>
    <t>Количество посещающих культурно-досуговые мероприятия, чел.</t>
  </si>
  <si>
    <t>Кол-во участников в культурно-досуговых формированиях, чел.</t>
  </si>
  <si>
    <t>Освоение средств в полном объеме, выделенных на укрепление материально-технической базы, %.</t>
  </si>
  <si>
    <t xml:space="preserve">Доля организаций, находящихся в ведении муниципального отдела по культуре и межнациональным вопросам, помещения которых требуют осуществления ремонтных работ от общего числа организаций,  находящихся в ведении муниципального отдела, % </t>
  </si>
  <si>
    <t>Оценка эффективности расходования бюджетных и внебюджетных средств, %</t>
  </si>
  <si>
    <t>Финансирование расходов на обеспечение аппарата муниципального отдела по культуре и межнациональным вопросам, тыс.руб.</t>
  </si>
  <si>
    <t>Финансирование расходов на обеспечение выполнения прочих расходных обязательств муниципального района, тыс.руб.</t>
  </si>
  <si>
    <t>Количество КФХ начинающих фермеров, осуществивших проекты создания и развития своих хозяйств с помощью господдержки, шт.</t>
  </si>
  <si>
    <t>Сокращение общего числа семей, нуждающихся в улучшении жилищных условий в сельской местности, %</t>
  </si>
  <si>
    <t>Количество отловленных безнадзорных животных, голов.</t>
  </si>
  <si>
    <t>Выполнение плана поступлений доходов в бюджет  муниципального района от использования муниципального имущества и земельных участков, %</t>
  </si>
  <si>
    <t>Доля объектов недвижимого имущества, на которые зарегистрировано право собственности Павловского муниципального района, %</t>
  </si>
  <si>
    <t>Доля основных средств организаций муниципальной формы собственности, находящихся в стадии банкротства в основных фондах организаций муниципальной формы собственности, %</t>
  </si>
  <si>
    <t>Доля протяженности освещенных частей улиц, проездов, набережных к их общей протяженности,%</t>
  </si>
  <si>
    <t>Обеспеченность сельского населения питьевой водой,%</t>
  </si>
  <si>
    <t>Уровень газифокации домов сетевым газом, %</t>
  </si>
  <si>
    <t xml:space="preserve">Мониторинг целевого использования грантов,% </t>
  </si>
  <si>
    <t>Отношение дефицита бюджета к годовому объему доходов бюджета Павловского муниципального района без учета объема безвозмездных поступлений, %</t>
  </si>
  <si>
    <t>Муниципальный долг Павловского муниципального района в % к годовому объему доходов бюджетов без учета объема безвозмездных поступлений, %</t>
  </si>
  <si>
    <t>Своевременное внесение изменений в решение Совета народных депутатов о бюджетном процессе</t>
  </si>
  <si>
    <t>Соблюдение порядка и сроков разработки проекта решения о бюджете Павловского муниципального района</t>
  </si>
  <si>
    <t>Составление и утверждение сводной бюджетной росписи бюджета Павловского муниципального района в сроки, установленные бюджетным законодательством</t>
  </si>
  <si>
    <t xml:space="preserve">Доля расходов на обслуживание муниципального долга в общем объеме расходов бюджета  муниципального района  (за искл. расходов,осуществляемых за счет субвенций из областного бюджета),% </t>
  </si>
  <si>
    <t xml:space="preserve">Своевременное внесение изменений в НПА о межбюджетных отношениях ОМС </t>
  </si>
  <si>
    <t xml:space="preserve">Степень сокращения дифференциации бюджетной обеспеченности между муниципальными образованиями  муниципального района, раз </t>
  </si>
  <si>
    <t>Соотношение фактического финансирования расходов в форме дотаций бюджетам муниципальных образований на поддержку мер по обеспечению сбалансированности местных бюджетов к объему, предусмотренному решением о бюджете, %</t>
  </si>
  <si>
    <t>Средняя оценка качества управления финансами и платежеспособности муниципальных образований, баллов</t>
  </si>
  <si>
    <t>Уровень исполнения плановых назначений по расходам на обеспечение деятельности ОМС, %</t>
  </si>
  <si>
    <t>Уровень исполнения плановых назначений по расходам на обепечение выполнения других расходных обязательств, %</t>
  </si>
  <si>
    <t>Фактические значения целевых показателей</t>
  </si>
  <si>
    <t>Уровень достижения, %</t>
  </si>
  <si>
    <t>Общий коэф-т рождаемости на 1000 населения Павловского муниципального района</t>
  </si>
  <si>
    <t xml:space="preserve">Общий коэф-т смертности   на 1000 населения Павловского муниципального района </t>
  </si>
  <si>
    <t>Проведение мероприятий, направленных на организацию досуга и вовлечения пожилых людей в общественную жизнь, шт.</t>
  </si>
  <si>
    <t>Обеспечение жильем молодых семей</t>
  </si>
  <si>
    <t>Количество молодых семей, улучшивших жилищные условия с помощью государственной поддержки</t>
  </si>
  <si>
    <t>Доля населения по обеспечению и  доступности к ценностям культурного наследия и по использованию единого информационного пространства в районе, %</t>
  </si>
  <si>
    <t>Содержание МКУК "ДК "Современник"</t>
  </si>
  <si>
    <t>Строительство, капитальный и текущий ремонт объектов культуры муниципального района</t>
  </si>
  <si>
    <t>5.3.7.</t>
  </si>
  <si>
    <t>Количество туристов, посетивших Павловский район</t>
  </si>
  <si>
    <t>6.3.</t>
  </si>
  <si>
    <t>Прирост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 в результате капитального ремонта и ремонта аотомобильных дорог, км.</t>
  </si>
  <si>
    <t>Обеспечение органов государственной власти, органов местного самоуправления, физических и юридических лиц достоверными сведениями, необходимыми для предоставления градостроительной, инвестиционной и иной хозяйственной деятельности, проведения землеустройства в полном объеме, %</t>
  </si>
  <si>
    <t>Количество сельских населенных пунктов, являющихся участниками районного конкурса под названием "Самое красивое село Павловского района"</t>
  </si>
  <si>
    <t>Развитие систем водоснабжения и водоотведения поселений Павловского муниципального района</t>
  </si>
  <si>
    <t>9.2.</t>
  </si>
  <si>
    <t>9.1.</t>
  </si>
  <si>
    <t>9.3.</t>
  </si>
  <si>
    <t>9.4.</t>
  </si>
  <si>
    <t>9.6.</t>
  </si>
  <si>
    <t>9.7.</t>
  </si>
  <si>
    <t>9.8.</t>
  </si>
  <si>
    <t>9.9.</t>
  </si>
  <si>
    <t>Благоустройство территорий поселений Павловского муниципального района</t>
  </si>
  <si>
    <t>Количество благоустроенных парков, скверов, бульваров, зон отдыха, садов, ед.</t>
  </si>
  <si>
    <t xml:space="preserve">Удельный вес резервного фонда администрации Павловского муниципального района в общем объеме расходов бюджета Павловского муниципального района, % </t>
  </si>
  <si>
    <t>Соотношение количества принятых решений о применении бюджетных мер принуждения и общего количества поступивших в муниципальный отдел по финансам администрации Павловского муниципального района уведомлений о применении бюджетных мер принуждения, %</t>
  </si>
  <si>
    <t>Проведение публичных слушаний по проекту бюджета Павловского муниципального района на очередной финансовый год и плановый период и по годовому отчету об исполнении бюджета Павловского муниципального района</t>
  </si>
  <si>
    <t>Соотношение фактического финансирования объемов субсидий на софинансирование приоритетных  социально значимых расходов местных бюджетов к их плановому назначению, предусмотренному решением Совета народных депутатов о бюджете Павловского муниципального района на соответствующий период, %</t>
  </si>
  <si>
    <t>Доля  обеспеченности местами детей в возрасте от 3 до 7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 в общей численности детей от 3 до 7 лет, %</t>
  </si>
  <si>
    <t>Доведение средней заработной платы педагогических работников МДОО до средней заработной платы в сфере общего образования в муниципальном районе, руб.</t>
  </si>
  <si>
    <t>Повышение степени противопожарной безопасности, %</t>
  </si>
  <si>
    <t>Увеличение количества детей, охваченных организованным отдыхом и оздоровлением, в общем количестве детей школьного возраста, %</t>
  </si>
  <si>
    <t>Доля молодых людей, участвующих в различных формах самоорганизации и структурах социальной направленности, %</t>
  </si>
  <si>
    <t>Смертность населения в трудоспособном возрасте на 100 тыс. населения соответствующего возраста</t>
  </si>
  <si>
    <t>11</t>
  </si>
  <si>
    <t>МП "Профилактика и преодоление социального сиротства "</t>
  </si>
  <si>
    <t>2017-2022гг.</t>
  </si>
  <si>
    <t>11.1</t>
  </si>
  <si>
    <t>11.1.1.</t>
  </si>
  <si>
    <t>11.1.2.</t>
  </si>
  <si>
    <t>11.1.3.</t>
  </si>
  <si>
    <t>11.1.4.</t>
  </si>
  <si>
    <t>Осуществление выплаты вознаграждения, причитающегося приемному родителю.</t>
  </si>
  <si>
    <t>11.1.5.</t>
  </si>
  <si>
    <t>Осуществление единовременной выплаты при передаче ребенка на воспитание в семью.</t>
  </si>
  <si>
    <t>11.1.6.</t>
  </si>
  <si>
    <t>Осуществление выплаты единовременного пособия при всех формах устройства детей, лишенных родительского попечения, в семью</t>
  </si>
  <si>
    <t>Осуществление выплаты семьям опекунов на содержание подопечных детей</t>
  </si>
  <si>
    <t>11.2.</t>
  </si>
  <si>
    <t>11.2.1.</t>
  </si>
  <si>
    <t>11.2.2.</t>
  </si>
  <si>
    <t>Подпрограмма "Социализация детей-сирот и детей, нуждающихся в особой защите государства"</t>
  </si>
  <si>
    <t>Осуществление единовременной выплаты при устройстве в семью ребенка-инвалида или ребенка, достигшего 10 лет, а также при передаче на воспитание в семью братьев (сестер)</t>
  </si>
  <si>
    <t>11.1.7.</t>
  </si>
  <si>
    <t>Выполнение переданных полномочий по организации и осуществлению деятельности по опеке и попечительству</t>
  </si>
  <si>
    <t>11.1.8.</t>
  </si>
  <si>
    <t>Осуществление государственных полномочий по созданию и организации деятельности комиссий по делам несовершеннолетних и защите их прав</t>
  </si>
  <si>
    <t>11.1.9.</t>
  </si>
  <si>
    <t>Организация и проведение районных мероприятий, направленных на раскрытие творческого потенциала детей, воспитывающихся в замещающих семьях</t>
  </si>
  <si>
    <t>Подпрограмма "Раннее выявление семейного неблагополучия, комплексная и целенаправленная работа с семьей, находящейся в социально опасном положении"</t>
  </si>
  <si>
    <t>Внедрение эффективных инновационных методик работы с семьями, находящимися в социально опасном положении</t>
  </si>
  <si>
    <t>11.2.3.</t>
  </si>
  <si>
    <t>11.2.4.</t>
  </si>
  <si>
    <t>Привлечение некоммерческих организаций, общественных организаций, хозяйствующих субъектов, волонтеров к реабилитации семей, находящихся в социально опасном положении</t>
  </si>
  <si>
    <t>2.2.4.</t>
  </si>
  <si>
    <t>2.2.5.</t>
  </si>
  <si>
    <t>2.2.6.</t>
  </si>
  <si>
    <t>Оказание поддержки добровольным пожарным командам на решение социальных вопросов, связанных с участием профилактики и (или) тушение пожаров, спасения людей и имущества при пожаре, проведение аварийно-спасательных работ и оказание помощи пострадавшим.</t>
  </si>
  <si>
    <t>Подготовка населения и организацийк действиям в ЧС в мирное и военное время</t>
  </si>
  <si>
    <t>Берегоукрепление р.Дон в районе г. Павловска Павловского района Воронежской области</t>
  </si>
  <si>
    <t xml:space="preserve">Санитарная очистка территории поселений  Павловского муниципального района </t>
  </si>
  <si>
    <t>Сохранение и развитие системы художественного образования путем улучшения качества организации учебного процесса, участие в межрайонных, областных, региональных и Всероссийских фестивалях, смотрах, конкурсах и выставках</t>
  </si>
  <si>
    <t>5.1.3.</t>
  </si>
  <si>
    <t>Сохранение единого информационного пространства, содействие нравственному развитию подрастающего поколения, повышение образовательного уровня и творческих способностей населения</t>
  </si>
  <si>
    <t>Комплектование библиотечного фонда и подписка периодических изданий</t>
  </si>
  <si>
    <t>Содержание МКУК "Павловский районный краеведческий музей"</t>
  </si>
  <si>
    <t>Приобретение компьютерной, оргтехники, спецаппаратуры, музыкальных инструментов, сценических костюмов и обуви</t>
  </si>
  <si>
    <t>Финансовая поддержка субъектов малого и среднего предпринимательства монопрофильной территории г. Павловск</t>
  </si>
  <si>
    <t>Содействие развитию и популяризации предпринимательской деятельности, осуществляемой в Павловском муниципальном районе</t>
  </si>
  <si>
    <t>Подпрограмма "Устойчивое развитие сельских территорий"</t>
  </si>
  <si>
    <t>Подпрограмма "Совершенствование системы управления в сфере имущественно-земельных отношений Павловского муниципального района"</t>
  </si>
  <si>
    <t xml:space="preserve">Финансовое обеспечение  деятельности органов местного самоуправления Павловского муниципального района, и иных главных распорядителей средств бюджета муниципального района-исполнителей </t>
  </si>
  <si>
    <t>Выделение за счет средств бюджета  Павловского муниципального района грантов поселениям Павловского муниципального района Воронежской области по результатам оценки эффективности развития городского и сельских поселений.</t>
  </si>
  <si>
    <t>Строительство газопровода низкого давления по сельским поселениям Павловского муниципального района</t>
  </si>
  <si>
    <t>9.5.</t>
  </si>
  <si>
    <t>Ремонт и благоустройство военно-мемориальных объектов</t>
  </si>
  <si>
    <t>9.10.</t>
  </si>
  <si>
    <t xml:space="preserve">Совершенствование системы распределения межбюджетных трансфертов муниципальным образованиям Павловского муниципального района </t>
  </si>
  <si>
    <t>Финансовое обеспечение выполнения других расходных обязательств Павловского муниципального района органами местного самоуправления</t>
  </si>
  <si>
    <t>Осуществление выплаты приемной семье на содержание подопечных детей</t>
  </si>
  <si>
    <t>Информационная компания, направленная на профилактику жестокого обращения с детьми, ответственного родительства устройства детей, оставшихся без попечения родителей в семью</t>
  </si>
  <si>
    <t>Повышение компетентности специалистов, работающих с семьями, находящимися в социально опасном положении</t>
  </si>
  <si>
    <t>12.</t>
  </si>
  <si>
    <t>12.1.</t>
  </si>
  <si>
    <t>12.2.</t>
  </si>
  <si>
    <t>3.3.</t>
  </si>
  <si>
    <t>3.2.</t>
  </si>
  <si>
    <t>МП"Развитие физической культуры и спорта"</t>
  </si>
  <si>
    <t>1.1.7.</t>
  </si>
  <si>
    <t>Повышение качества предоставления услуг дошкольного образования</t>
  </si>
  <si>
    <t>1.1.8.</t>
  </si>
  <si>
    <t>Повышение качества предоставления услуг общего образования</t>
  </si>
  <si>
    <t>Удовлетворение спроса населения на услуги дошкольного образования</t>
  </si>
  <si>
    <t>1.3.7.</t>
  </si>
  <si>
    <t>Мониторинг качества дополнительного образования</t>
  </si>
  <si>
    <t>1.3.8.</t>
  </si>
  <si>
    <t>Повышение качества предоставления услуг дополнительного образования</t>
  </si>
  <si>
    <t>1.3.9.</t>
  </si>
  <si>
    <t>1.4.1.</t>
  </si>
  <si>
    <t>Организация полноценного отдыха, оздоровления детейи подростков в летний период</t>
  </si>
  <si>
    <t>Исполнение функций муниципального отдела по образованию молодежной политике и спорту администрации Павловского муниципального района</t>
  </si>
  <si>
    <t>1.6.1.</t>
  </si>
  <si>
    <t>Обеспечение деятельности (оказания услуг) подведомственных организаций.</t>
  </si>
  <si>
    <t>Обеспечение функций образовательных органиазаций на территории Павловского муниципального района</t>
  </si>
  <si>
    <t>Подпрограмма "Повышение качества жизни пожилых людей Павловского муниципального района Воронежской области"</t>
  </si>
  <si>
    <t>Поздравление участников, инвалидов и ветеранов Великой Отечественной войны от имени главы администрации Павловского  муниципального района на дому с вручением поздравительной открытки и памятного подарка</t>
  </si>
  <si>
    <t>Участие органов местного самоуправления в мероприятиях, посвященных памятным датам, государственным праздникам и других мероприятиях проводимых в Павловском муниципальном районе с участием людей пожилого возраста</t>
  </si>
  <si>
    <t>Материальное обеспечение муниципальных служащих, находящихся на заслуженном отдыхе (пенсии)</t>
  </si>
  <si>
    <t>Материальная поддержка заслуженных работников РФ (доплаты)</t>
  </si>
  <si>
    <t>Финансирование мероприятия потребности системы развития и поддержки одаренных детей, %</t>
  </si>
  <si>
    <t>Привлечение пожилых людей к участию в общественной жизни района, чел.</t>
  </si>
  <si>
    <t>Направление поздравительных адресов Почетным гражданам Павловского муниципального района, чел.</t>
  </si>
  <si>
    <t>2014-2020гг.</t>
  </si>
  <si>
    <t xml:space="preserve">МП "Развитие и поддержка малого и среднего предпринимательства в Павловском муниципальном районе Воронежской области" </t>
  </si>
  <si>
    <t>Увеличение числа СМСП в расчете на 10 тыс. человек населения, ед.</t>
  </si>
  <si>
    <t xml:space="preserve">Увеличение числа СМСП, получивших поддержку в рамках МП , шт.  </t>
  </si>
  <si>
    <t>Увеличение кол-ва созданных новых рабочих мест в рамках МП, шт.</t>
  </si>
  <si>
    <t xml:space="preserve">Увеличение числа СМСП, получивших услуги консультационного характера, ед. </t>
  </si>
  <si>
    <t>Количество отремонтированных и благоустроенных военно-мемориальных объектов, ед.</t>
  </si>
  <si>
    <t>да</t>
  </si>
  <si>
    <t>до начала фин года</t>
  </si>
  <si>
    <t>менее или равно 3</t>
  </si>
  <si>
    <t>Сокращение числа детей, оставшихся без попечения родителей в результате лишения (ограничения) родителей родительских прав, чел.</t>
  </si>
  <si>
    <t>Доля детей-сирот и детей, оставшихся без попечения родителей, переданных на воспитание в семьи граждан, от общего количества детей-сирот и детей, оставшихся без попечения родителей, %</t>
  </si>
  <si>
    <t>Число замещающих семей, которые имеют право на получение единовременных выплат, чел.</t>
  </si>
  <si>
    <t>Число детей, переданных в приемные семьи, чел.</t>
  </si>
  <si>
    <t>Число детей, воспитывающихся в семьях под опекой, чел.</t>
  </si>
  <si>
    <t>Число детей-сирот и детей, оставшихся без попечения родителей, в возрасте до 10 лет, устроенных в семью, чел.</t>
  </si>
  <si>
    <t>Число детей-сирот и детей, оставшихся без попечения родителей, в возрасте старше 10 лет, детей-инвалидов, братьев (сестор), переданных на воспитание в семью, чел.</t>
  </si>
  <si>
    <t>Число специалистов, осуществляющих деятельность по опеке и попечительству, чел.</t>
  </si>
  <si>
    <t>Доля семей, находящихся в социально опасном положении, которые сняты с профилактического учета, от общкго числа семей, состоящих на учете, %</t>
  </si>
  <si>
    <t>Количество районных мероприятий для замещающих семей, ед.</t>
  </si>
  <si>
    <t>Наличие публикаций в средствах массовой информации, выпуск печетной продукции, ед.</t>
  </si>
  <si>
    <t>Количество контрольных мероприятий, проводимых КДН и ЗП Павловского муниципального района в отношении деятельности учреждений дошкольного образования по раннему выявлению детского неблагополучия, ед.</t>
  </si>
  <si>
    <t>Количество обучающих семинаров, занятий, круглых столов по вопросам работы с семьями, находящимися в социально опасном положении, ед.</t>
  </si>
  <si>
    <t>Количество семей, находящихся в социально опасном положении, которым оказана психолого-педагогическая, социальная, юридическая, материальная и иная помощь некоммерческими, общественными организациями, хозяйствующими субъектами, волонтерами, %</t>
  </si>
  <si>
    <t>Количество лиц, систематически занимающихся физической культурой и спортом, чел.</t>
  </si>
  <si>
    <t>Доля граждан Павловского муниципального района, систематически занимающихся физической культурой и спортом, в общей численности населения, %</t>
  </si>
  <si>
    <t>Доля поступивших обращений о фактах коррупции в общем числе обращений, поступивших в администрацию муниципального района.</t>
  </si>
  <si>
    <t>-</t>
  </si>
  <si>
    <r>
      <t>Доведение средней заработной платы педагогических работников дополнительного образования детей до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80 % </t>
    </r>
    <r>
      <rPr>
        <sz val="9"/>
        <color theme="1"/>
        <rFont val="Times New Roman"/>
        <family val="1"/>
        <charset val="204"/>
      </rPr>
      <t>средней заработной платы в регионе, руб.</t>
    </r>
  </si>
  <si>
    <t>Обеспечение потребности организаций  твердым  топливом для отопления, ГСМ, оснащение организаций прочими расходными материалами, %</t>
  </si>
  <si>
    <t>не более 10 %</t>
  </si>
  <si>
    <t>не более 50%</t>
  </si>
  <si>
    <t>1.5.</t>
  </si>
  <si>
    <t>1.5.1.</t>
  </si>
  <si>
    <t>1.5.2</t>
  </si>
  <si>
    <t>1.5.3</t>
  </si>
  <si>
    <t>1.6.2.</t>
  </si>
  <si>
    <t>1.6.3.</t>
  </si>
  <si>
    <t>1.6.4.</t>
  </si>
  <si>
    <t>Павловского муниципального района  за  2018 год.</t>
  </si>
  <si>
    <t>Итого по муниципальным программам Павловского муниципального района за 2018 год</t>
  </si>
  <si>
    <t xml:space="preserve">Финансовое обеспечение деятельности муниципального казенного учреждения «Центр развития физической культуры, спорта и дополнительного образования» </t>
  </si>
  <si>
    <t>Развитие физической культуры и спорта в Павловском муниципальном районе, проведение социально-значимых мероприятий, 
фестивалей, акций по работе с детьми, молодежью и взрослым населением Павловского муниципального района</t>
  </si>
  <si>
    <t>менее или равно 15</t>
  </si>
  <si>
    <t>в срок, установленный бюджетным законодательством</t>
  </si>
  <si>
    <t>9.11</t>
  </si>
  <si>
    <t xml:space="preserve">Развитие территориального общественного самоуправления в поселенияз Павловского муниципального района </t>
  </si>
  <si>
    <t>2014-2021гг.</t>
  </si>
  <si>
    <t>Доля граждан, имеющих доступ к получению государственных и муниципальных услуг по принципу "одного окна", в том числе в многофункциональных центрах,%</t>
  </si>
  <si>
    <t>Количество проектов общественно-полезной деятельности (мероприятий), реализованных ТОСами, ед.</t>
  </si>
  <si>
    <t>2014-2021 гг.</t>
  </si>
  <si>
    <t>Объем неналоговых имущественных доходов, поступивших в бюджет муниципального района от использования муниципального имущества, млн.руб.</t>
  </si>
  <si>
    <t>Индекс производства продукции сельского хозяйства в хозяйствах всех категорий (в сопоставимых ценах), %</t>
  </si>
  <si>
    <t>Индекс производства продукции растениеводства (в сопоставимых ценах), %</t>
  </si>
  <si>
    <t>Индекс производства продукции животноводства (в сопоставимых ценах), %</t>
  </si>
  <si>
    <t>Доля выполненных заявок по отлову безнадзорных животных от общего количества поступивших заявок, %</t>
  </si>
  <si>
    <t>Уровень исполнения плановых значений по расходам на реализацию программы, %</t>
  </si>
  <si>
    <t>2014 - 2021гг.</t>
  </si>
  <si>
    <t>Содержание МКУ ДО "Павловская ДШИ", МКУ ДО "Павловская ДХШ", МКУ ДО "Воронцовская ДМШ", МКУ ДО "Лосевская ДМШ"</t>
  </si>
  <si>
    <t xml:space="preserve">Развитие туризма на территории Павловского муниципального района </t>
  </si>
  <si>
    <t>Число предметов основного фонда музея, ед.</t>
  </si>
  <si>
    <t xml:space="preserve">Доля населения, участвующая в платных культурно-досуговых меропряитих, организованных органами местного самоуправления, % </t>
  </si>
  <si>
    <t>Сокращение общего числа молодых семей и молодых специалистов, нуждающихся в улучшении жилищных условий в сельской местности (нарастающим итогом), %</t>
  </si>
  <si>
    <t>4.2.2.1.</t>
  </si>
  <si>
    <t>"Создание мусоросортировочного комплекса Бутурлиновского межмуниципального отходоперерабатывающего кластера на территории Павловского муниципального района"</t>
  </si>
  <si>
    <t>Сохранение существующих и создание новых рабочих мест, ед.</t>
  </si>
  <si>
    <t>4.2.2.2.</t>
  </si>
  <si>
    <t>Приобретение специализированной коммунальной техники</t>
  </si>
  <si>
    <t xml:space="preserve">Доля отходов, направленных на сортировку, от массы образующихся отходов, % </t>
  </si>
  <si>
    <t>Кол-во правонарушений, зарегистрированных на территории  муниципального района, ед.</t>
  </si>
  <si>
    <t>3.5.</t>
  </si>
  <si>
    <t>Профилактика экстремизма в молодежной среде</t>
  </si>
  <si>
    <t>2014 - 2021г.г.</t>
  </si>
  <si>
    <t>2.4.</t>
  </si>
  <si>
    <t>2.4.1.</t>
  </si>
  <si>
    <t>Финансовая поддержка социально ориентированных некоммерческих организаций на реализацию программ (проектов) путем предоставления субсидии или грантов в форме субсидий</t>
  </si>
  <si>
    <t>2.4.2.</t>
  </si>
  <si>
    <t>Имущественная поддержка социально ориентированных некоммерческих организаций</t>
  </si>
  <si>
    <t>2.4.3.</t>
  </si>
  <si>
    <t>Информационная поддержка социально ориентированных некоммерческих организаций, в том числе содействие формированию информационного пространства, способствующего развитию гражданских инициатив</t>
  </si>
  <si>
    <t>2.4.4.</t>
  </si>
  <si>
    <t>Консультационная поддержка, а также повышение квалификации работников и добровольцев социально ориентированных некоммерческих организаций</t>
  </si>
  <si>
    <t>2.4.5.</t>
  </si>
  <si>
    <t>Повышение гражданской компетентности и политической культуры у населения Павловского муниципального района</t>
  </si>
  <si>
    <t>2.4.6.</t>
  </si>
  <si>
    <t>Проведение социологических исследований по вопросу развития гражданского общества, межсекторного взаимодействия</t>
  </si>
  <si>
    <t>2.4.7.</t>
  </si>
  <si>
    <t>Развитие нормативной правовой базы по вопросам государственной поддержки социально ориентированных некоммерческих организаций</t>
  </si>
  <si>
    <t>2018-2021гг.</t>
  </si>
  <si>
    <t>Количество социально ориентированных  некоммерческих организаций, которым оказана финансовая поддержка за счет бюджетных ассигнований бюджета Павловского муниципального района (включая субсидии из областного бюджета), ед.</t>
  </si>
  <si>
    <t>Прирост количества зарегистрированных некоммерческих организаций на территории Павловского муниципального района, ед.</t>
  </si>
  <si>
    <t>Количество социально ориентированных некоммерческих организаций, которым оказана имущественная поддержка в форме передачи в аренду помещений и установления особенностей определения размера арендной платы, ед.</t>
  </si>
  <si>
    <t>Количество социально ориентированных некоммерческих организаций, которым предоставлена информационная поддержка путем размещения тематических интервью на телевидении, публикаций материалов в периодических и информационных изданиях и иными способами, ед.</t>
  </si>
  <si>
    <t>Количество социально ориентированных некоммерческих организаций, которым предоставлена консультационная поддержка путем проведения методических и проблемных семинаров, круглых столов, конференций и иными способами, ед.</t>
  </si>
  <si>
    <t>Количество участников публичных мероприятий по повышению гражданской компетенции и развития политической культуры, чел.</t>
  </si>
  <si>
    <t>Количество вопросов/позиций социологического мониторинга по вопросам развития гражданского общества и института социально ориентированных некоммерческих организаций, ед.</t>
  </si>
  <si>
    <t>Количество нормативных правовых актов Павловского муниципального района, принятых в сфере муниципальной поддержки социально ориентированных некоммерческих организаций, ед.</t>
  </si>
  <si>
    <t>Подпрограмма "Создание условий для обеспечения доступным и комфортным  жильем населения Павловского муниципального района Воронежской области"</t>
  </si>
  <si>
    <t>Подпрограмма "Повышение эффективности государственной поддержки социально ориентированных некоммерческих организаций"</t>
  </si>
  <si>
    <t>Подпрограмма "Регулирование численности, отлов и передержка безнадзорных животных на территории Павловского муниципального района в 2015-2021 годах"</t>
  </si>
  <si>
    <t>6.4</t>
  </si>
  <si>
    <t>Финансовая поддержка субъектов малого и среднего предпринимательства и организаций, осуществляющих деятельность по  перевозке пассажиров автомобильным транспортом общего пользования</t>
  </si>
  <si>
    <t>Увеличение количества вновь созданых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госсударственную поддержку в рамках мероприятия по компенсации части затрат субъектов малого и среднего предпринимательства, связанных с уплатой первого взноса (аванса) при заключении договора (договоров) лизинга оборудования, ед.</t>
  </si>
  <si>
    <t>Осуществление регулярных пассажирских перевозок по маршрутам в границах Павловского муниципального района с соблюдением графиков регулярности движения маршрутов, %</t>
  </si>
  <si>
    <t>Финансовая поддержка субъектов малого и среднего предпринимательства и организаций, образующих инфраструктуру и поддержка обеспечения деятельности субъектов малого и среднего предпринимательства</t>
  </si>
  <si>
    <t>1.2.5.</t>
  </si>
  <si>
    <t>1.2.9.</t>
  </si>
  <si>
    <t>Меры социально поддержки педагогических работников муниципальных образовательных организаций, расположенных в сельских населенных пунктах (проезд)</t>
  </si>
  <si>
    <t xml:space="preserve">Доля учителей, работающих в сельской местности, получающих возмещение за проезд, % </t>
  </si>
  <si>
    <t>Мероприятия, проводимые для детей и молодежи (районнные, областные, всероссийские). Создание системы выявления, развития и поддержки одаренных детей в различных областях научной и творческой деятельности.</t>
  </si>
  <si>
    <t>Исполнение плановых назначений расходов, %</t>
  </si>
  <si>
    <t xml:space="preserve"> Отчет о ходе реализации муниципальных программ (финансирование программ) 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</si>
</sst>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2" borderId="0" xfId="0" applyFont="1" applyFill="1" applyAlignment="1">
      <alignment vertical="top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vertical="top"/>
    </xf>
    <xf numFmtId="0" fontId="1" fillId="2" borderId="0" xfId="0" applyFont="1" applyFill="1"/>
    <xf numFmtId="2" fontId="1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4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right" vertical="top"/>
    </xf>
    <xf numFmtId="2" fontId="7" fillId="2" borderId="1" xfId="0" applyNumberFormat="1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vertical="top"/>
    </xf>
    <xf numFmtId="49" fontId="6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2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right" vertical="top" wrapText="1"/>
    </xf>
    <xf numFmtId="49" fontId="1" fillId="2" borderId="1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 wrapText="1"/>
    </xf>
    <xf numFmtId="0" fontId="3" fillId="2" borderId="0" xfId="0" applyFont="1" applyFill="1"/>
    <xf numFmtId="0" fontId="4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2" borderId="10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vertical="top"/>
    </xf>
    <xf numFmtId="49" fontId="2" fillId="2" borderId="8" xfId="0" applyNumberFormat="1" applyFont="1" applyFill="1" applyBorder="1" applyAlignment="1">
      <alignment horizontal="left" vertical="top"/>
    </xf>
    <xf numFmtId="2" fontId="1" fillId="2" borderId="8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/>
    </xf>
    <xf numFmtId="164" fontId="1" fillId="2" borderId="8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vertical="top" wrapText="1"/>
    </xf>
    <xf numFmtId="1" fontId="1" fillId="2" borderId="1" xfId="0" applyNumberFormat="1" applyFont="1" applyFill="1" applyBorder="1" applyAlignment="1">
      <alignment horizontal="right" vertical="top" wrapText="1"/>
    </xf>
    <xf numFmtId="1" fontId="1" fillId="2" borderId="1" xfId="0" applyNumberFormat="1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vertical="top" wrapText="1"/>
    </xf>
    <xf numFmtId="0" fontId="1" fillId="2" borderId="0" xfId="0" applyFont="1" applyFill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>
      <alignment vertical="top"/>
    </xf>
    <xf numFmtId="0" fontId="4" fillId="2" borderId="8" xfId="0" applyFont="1" applyFill="1" applyBorder="1" applyAlignment="1">
      <alignment horizontal="left"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/>
    </xf>
    <xf numFmtId="2" fontId="1" fillId="2" borderId="9" xfId="0" applyNumberFormat="1" applyFont="1" applyFill="1" applyBorder="1" applyAlignment="1">
      <alignment horizontal="center" vertical="top" wrapText="1"/>
    </xf>
    <xf numFmtId="49" fontId="4" fillId="2" borderId="9" xfId="0" applyNumberFormat="1" applyFont="1" applyFill="1" applyBorder="1" applyAlignment="1">
      <alignment horizontal="left" vertical="top" wrapText="1"/>
    </xf>
    <xf numFmtId="2" fontId="4" fillId="2" borderId="9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164" fontId="4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vertical="top" wrapText="1"/>
    </xf>
    <xf numFmtId="2" fontId="2" fillId="2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vertical="top"/>
    </xf>
    <xf numFmtId="164" fontId="1" fillId="2" borderId="8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center" vertical="top" wrapText="1"/>
    </xf>
    <xf numFmtId="164" fontId="1" fillId="2" borderId="13" xfId="0" applyNumberFormat="1" applyFont="1" applyFill="1" applyBorder="1" applyAlignment="1">
      <alignment horizontal="center" vertical="top" wrapText="1"/>
    </xf>
    <xf numFmtId="2" fontId="1" fillId="2" borderId="8" xfId="0" applyNumberFormat="1" applyFont="1" applyFill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4" fillId="2" borderId="9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textRotation="2" wrapText="1"/>
    </xf>
    <xf numFmtId="0" fontId="1" fillId="2" borderId="3" xfId="0" applyFont="1" applyFill="1" applyBorder="1" applyAlignment="1">
      <alignment horizontal="center" vertical="center" textRotation="2" wrapText="1"/>
    </xf>
    <xf numFmtId="0" fontId="1" fillId="2" borderId="4" xfId="0" applyFont="1" applyFill="1" applyBorder="1" applyAlignment="1">
      <alignment horizontal="center" vertical="center" textRotation="2" wrapText="1"/>
    </xf>
    <xf numFmtId="0" fontId="1" fillId="2" borderId="5" xfId="0" applyFont="1" applyFill="1" applyBorder="1" applyAlignment="1">
      <alignment horizontal="center" vertical="center" textRotation="2" wrapText="1"/>
    </xf>
    <xf numFmtId="0" fontId="1" fillId="2" borderId="6" xfId="0" applyFont="1" applyFill="1" applyBorder="1" applyAlignment="1">
      <alignment horizontal="center" vertical="center" textRotation="2" wrapText="1"/>
    </xf>
    <xf numFmtId="0" fontId="1" fillId="2" borderId="7" xfId="0" applyFont="1" applyFill="1" applyBorder="1" applyAlignment="1">
      <alignment horizontal="center" vertical="center" textRotation="2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textRotation="90" wrapText="1"/>
    </xf>
    <xf numFmtId="0" fontId="1" fillId="2" borderId="4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textRotation="90" wrapText="1"/>
    </xf>
    <xf numFmtId="0" fontId="2" fillId="2" borderId="7" xfId="0" applyFont="1" applyFill="1" applyBorder="1" applyAlignment="1">
      <alignment horizontal="center" textRotation="90" wrapText="1"/>
    </xf>
    <xf numFmtId="49" fontId="2" fillId="2" borderId="8" xfId="0" applyNumberFormat="1" applyFont="1" applyFill="1" applyBorder="1" applyAlignment="1">
      <alignment horizontal="center" vertical="top"/>
    </xf>
    <xf numFmtId="49" fontId="2" fillId="2" borderId="13" xfId="0" applyNumberFormat="1" applyFont="1" applyFill="1" applyBorder="1" applyAlignment="1">
      <alignment horizontal="center" vertical="top"/>
    </xf>
    <xf numFmtId="49" fontId="2" fillId="2" borderId="9" xfId="0" applyNumberFormat="1" applyFont="1" applyFill="1" applyBorder="1" applyAlignment="1">
      <alignment horizontal="center" vertical="top"/>
    </xf>
    <xf numFmtId="49" fontId="5" fillId="2" borderId="8" xfId="0" applyNumberFormat="1" applyFont="1" applyFill="1" applyBorder="1" applyAlignment="1">
      <alignment horizontal="left" vertical="top" wrapText="1"/>
    </xf>
    <xf numFmtId="49" fontId="5" fillId="2" borderId="13" xfId="0" applyNumberFormat="1" applyFont="1" applyFill="1" applyBorder="1" applyAlignment="1">
      <alignment horizontal="left" vertical="top" wrapText="1"/>
    </xf>
    <xf numFmtId="49" fontId="5" fillId="2" borderId="9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left" vertical="top"/>
    </xf>
    <xf numFmtId="0" fontId="2" fillId="2" borderId="9" xfId="0" applyFont="1" applyFill="1" applyBorder="1"/>
    <xf numFmtId="49" fontId="4" fillId="2" borderId="8" xfId="0" applyNumberFormat="1" applyFont="1" applyFill="1" applyBorder="1" applyAlignment="1">
      <alignment horizontal="left" vertical="top" wrapText="1"/>
    </xf>
    <xf numFmtId="49" fontId="4" fillId="2" borderId="9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textRotation="90" wrapText="1"/>
    </xf>
    <xf numFmtId="0" fontId="1" fillId="2" borderId="13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textRotation="90" wrapText="1"/>
    </xf>
    <xf numFmtId="0" fontId="1" fillId="2" borderId="1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95"/>
  <sheetViews>
    <sheetView tabSelected="1" zoomScale="96" zoomScaleNormal="96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C195" sqref="C195"/>
    </sheetView>
  </sheetViews>
  <sheetFormatPr defaultRowHeight="12"/>
  <cols>
    <col min="1" max="1" width="5.140625" style="2" customWidth="1"/>
    <col min="2" max="2" width="22.85546875" style="2" customWidth="1"/>
    <col min="3" max="3" width="6.28515625" style="2" customWidth="1"/>
    <col min="4" max="4" width="9.7109375" style="4" customWidth="1"/>
    <col min="5" max="5" width="9.28515625" style="4" customWidth="1"/>
    <col min="6" max="6" width="10.28515625" style="4" customWidth="1"/>
    <col min="7" max="7" width="7.5703125" style="4" customWidth="1"/>
    <col min="8" max="8" width="9" style="5" customWidth="1"/>
    <col min="9" max="9" width="8.85546875" style="4" customWidth="1"/>
    <col min="10" max="10" width="9.140625" style="4" customWidth="1"/>
    <col min="11" max="11" width="9" style="4" customWidth="1"/>
    <col min="12" max="12" width="9.5703125" style="4" customWidth="1"/>
    <col min="13" max="13" width="9" style="4" customWidth="1"/>
    <col min="14" max="14" width="6.140625" style="4" customWidth="1"/>
    <col min="15" max="15" width="8.140625" style="4" customWidth="1"/>
    <col min="16" max="16" width="21.5703125" style="1" customWidth="1"/>
    <col min="17" max="17" width="9" style="1" customWidth="1"/>
    <col min="18" max="18" width="8.85546875" style="1" customWidth="1"/>
    <col min="19" max="19" width="5.42578125" style="1" customWidth="1"/>
    <col min="20" max="20" width="9.5703125" style="2" bestFit="1" customWidth="1"/>
    <col min="21" max="16384" width="9.140625" style="2"/>
  </cols>
  <sheetData>
    <row r="1" spans="1:21" ht="15.75">
      <c r="A1" s="81"/>
      <c r="B1" s="81"/>
      <c r="C1" s="81"/>
      <c r="D1" s="82"/>
      <c r="E1" s="82"/>
      <c r="F1" s="82"/>
      <c r="G1" s="82"/>
      <c r="H1" s="83"/>
      <c r="I1" s="82"/>
      <c r="J1" s="82"/>
      <c r="K1" s="82"/>
      <c r="L1" s="82"/>
      <c r="M1" s="82"/>
      <c r="N1" s="82"/>
      <c r="O1" s="82"/>
      <c r="Q1" s="84"/>
    </row>
    <row r="2" spans="1:21" ht="15.75">
      <c r="A2" s="93" t="s">
        <v>529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21" ht="15.75">
      <c r="A3" s="93" t="s">
        <v>457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21">
      <c r="A4" s="111" t="s">
        <v>0</v>
      </c>
      <c r="B4" s="111" t="s">
        <v>1</v>
      </c>
      <c r="C4" s="105" t="s">
        <v>2</v>
      </c>
      <c r="D4" s="108" t="s">
        <v>3</v>
      </c>
      <c r="E4" s="109"/>
      <c r="F4" s="109"/>
      <c r="G4" s="109"/>
      <c r="H4" s="109"/>
      <c r="I4" s="109"/>
      <c r="J4" s="109"/>
      <c r="K4" s="109"/>
      <c r="L4" s="109"/>
      <c r="M4" s="110"/>
      <c r="N4" s="112" t="s">
        <v>4</v>
      </c>
      <c r="O4" s="113"/>
      <c r="P4" s="133" t="s">
        <v>216</v>
      </c>
      <c r="Q4" s="136" t="s">
        <v>217</v>
      </c>
      <c r="R4" s="136" t="s">
        <v>293</v>
      </c>
      <c r="S4" s="136" t="s">
        <v>294</v>
      </c>
    </row>
    <row r="5" spans="1:21" ht="11.25" customHeight="1">
      <c r="A5" s="111"/>
      <c r="B5" s="111"/>
      <c r="C5" s="106"/>
      <c r="D5" s="94" t="s">
        <v>5</v>
      </c>
      <c r="E5" s="95"/>
      <c r="F5" s="100" t="s">
        <v>6</v>
      </c>
      <c r="G5" s="100"/>
      <c r="H5" s="100"/>
      <c r="I5" s="100"/>
      <c r="J5" s="100"/>
      <c r="K5" s="100"/>
      <c r="L5" s="100"/>
      <c r="M5" s="100"/>
      <c r="N5" s="114"/>
      <c r="O5" s="115"/>
      <c r="P5" s="134"/>
      <c r="Q5" s="136"/>
      <c r="R5" s="136"/>
      <c r="S5" s="136"/>
    </row>
    <row r="6" spans="1:21" ht="9.75" customHeight="1">
      <c r="A6" s="111"/>
      <c r="B6" s="111"/>
      <c r="C6" s="106"/>
      <c r="D6" s="96"/>
      <c r="E6" s="97"/>
      <c r="F6" s="101" t="s">
        <v>7</v>
      </c>
      <c r="G6" s="102"/>
      <c r="H6" s="101" t="s">
        <v>8</v>
      </c>
      <c r="I6" s="102"/>
      <c r="J6" s="101" t="s">
        <v>9</v>
      </c>
      <c r="K6" s="102"/>
      <c r="L6" s="101" t="s">
        <v>10</v>
      </c>
      <c r="M6" s="102"/>
      <c r="N6" s="114"/>
      <c r="O6" s="115"/>
      <c r="P6" s="134"/>
      <c r="Q6" s="136"/>
      <c r="R6" s="136"/>
      <c r="S6" s="136"/>
    </row>
    <row r="7" spans="1:21" ht="14.25" customHeight="1">
      <c r="A7" s="111"/>
      <c r="B7" s="111"/>
      <c r="C7" s="106"/>
      <c r="D7" s="98"/>
      <c r="E7" s="99"/>
      <c r="F7" s="103"/>
      <c r="G7" s="104"/>
      <c r="H7" s="103"/>
      <c r="I7" s="104"/>
      <c r="J7" s="103"/>
      <c r="K7" s="104"/>
      <c r="L7" s="103"/>
      <c r="M7" s="104"/>
      <c r="N7" s="116"/>
      <c r="O7" s="117"/>
      <c r="P7" s="134"/>
      <c r="Q7" s="136"/>
      <c r="R7" s="136"/>
      <c r="S7" s="136"/>
    </row>
    <row r="8" spans="1:21" ht="20.25" customHeight="1">
      <c r="A8" s="111"/>
      <c r="B8" s="111"/>
      <c r="C8" s="107"/>
      <c r="D8" s="79" t="s">
        <v>12</v>
      </c>
      <c r="E8" s="79" t="s">
        <v>11</v>
      </c>
      <c r="F8" s="79" t="s">
        <v>12</v>
      </c>
      <c r="G8" s="79" t="s">
        <v>11</v>
      </c>
      <c r="H8" s="80" t="s">
        <v>12</v>
      </c>
      <c r="I8" s="79" t="s">
        <v>11</v>
      </c>
      <c r="J8" s="79" t="s">
        <v>12</v>
      </c>
      <c r="K8" s="79" t="s">
        <v>11</v>
      </c>
      <c r="L8" s="79" t="s">
        <v>12</v>
      </c>
      <c r="M8" s="79" t="s">
        <v>11</v>
      </c>
      <c r="N8" s="79" t="s">
        <v>12</v>
      </c>
      <c r="O8" s="79" t="s">
        <v>11</v>
      </c>
      <c r="P8" s="135"/>
      <c r="Q8" s="136"/>
      <c r="R8" s="136"/>
      <c r="S8" s="136"/>
    </row>
    <row r="9" spans="1:21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7">
        <v>8</v>
      </c>
      <c r="I9" s="6">
        <v>9</v>
      </c>
      <c r="J9" s="6">
        <v>10</v>
      </c>
      <c r="K9" s="6">
        <v>11</v>
      </c>
      <c r="L9" s="6">
        <v>12</v>
      </c>
      <c r="M9" s="6">
        <v>13</v>
      </c>
      <c r="N9" s="6">
        <v>14</v>
      </c>
      <c r="O9" s="6">
        <v>15</v>
      </c>
      <c r="P9" s="6">
        <v>16</v>
      </c>
      <c r="Q9" s="6">
        <v>17</v>
      </c>
      <c r="R9" s="6"/>
      <c r="S9" s="6"/>
    </row>
    <row r="10" spans="1:21" ht="50.25" customHeight="1">
      <c r="A10" s="8"/>
      <c r="B10" s="9" t="s">
        <v>458</v>
      </c>
      <c r="C10" s="10"/>
      <c r="D10" s="11">
        <f t="shared" ref="D10:M10" si="0">D11+D52+D74+D80+D94+D117+D123+D134+D140+D154+D172+D188</f>
        <v>1090766.1400000001</v>
      </c>
      <c r="E10" s="11">
        <f t="shared" si="0"/>
        <v>1123841.53</v>
      </c>
      <c r="F10" s="11">
        <f t="shared" si="0"/>
        <v>62308.02</v>
      </c>
      <c r="G10" s="11">
        <f t="shared" si="0"/>
        <v>60384.939999999995</v>
      </c>
      <c r="H10" s="11">
        <f t="shared" si="0"/>
        <v>568734.56999999995</v>
      </c>
      <c r="I10" s="11">
        <f t="shared" si="0"/>
        <v>562553.03999999992</v>
      </c>
      <c r="J10" s="11">
        <f t="shared" si="0"/>
        <v>394394.91</v>
      </c>
      <c r="K10" s="11">
        <f t="shared" si="0"/>
        <v>480029.38</v>
      </c>
      <c r="L10" s="11">
        <f t="shared" si="0"/>
        <v>65318.64</v>
      </c>
      <c r="M10" s="11">
        <f t="shared" si="0"/>
        <v>20874.170000000002</v>
      </c>
      <c r="N10" s="11">
        <v>100</v>
      </c>
      <c r="O10" s="11">
        <f>E10/D10*100</f>
        <v>103.03230809859937</v>
      </c>
      <c r="P10" s="12"/>
      <c r="Q10" s="13"/>
      <c r="R10" s="14"/>
      <c r="S10" s="13"/>
      <c r="T10" s="78"/>
    </row>
    <row r="11" spans="1:21" ht="74.25" customHeight="1">
      <c r="A11" s="71" t="s">
        <v>15</v>
      </c>
      <c r="B11" s="26" t="s">
        <v>13</v>
      </c>
      <c r="C11" s="10" t="s">
        <v>418</v>
      </c>
      <c r="D11" s="11">
        <f t="shared" ref="D11:M11" si="1">D12+D21+D31+D41+D43+D47</f>
        <v>631327.10000000009</v>
      </c>
      <c r="E11" s="11">
        <f t="shared" si="1"/>
        <v>675209.5</v>
      </c>
      <c r="F11" s="11">
        <f t="shared" si="1"/>
        <v>0</v>
      </c>
      <c r="G11" s="11">
        <f t="shared" si="1"/>
        <v>0</v>
      </c>
      <c r="H11" s="11">
        <f t="shared" si="1"/>
        <v>412242.9</v>
      </c>
      <c r="I11" s="11">
        <f t="shared" si="1"/>
        <v>412772.3</v>
      </c>
      <c r="J11" s="11">
        <f t="shared" si="1"/>
        <v>189288.9</v>
      </c>
      <c r="K11" s="11">
        <f t="shared" si="1"/>
        <v>262437.2</v>
      </c>
      <c r="L11" s="11">
        <f t="shared" si="1"/>
        <v>29785.3</v>
      </c>
      <c r="M11" s="11">
        <f t="shared" si="1"/>
        <v>0</v>
      </c>
      <c r="N11" s="11">
        <v>100</v>
      </c>
      <c r="O11" s="11">
        <f>E11/D11*100</f>
        <v>106.95081836341257</v>
      </c>
      <c r="P11" s="10" t="s">
        <v>218</v>
      </c>
      <c r="Q11" s="10">
        <v>100</v>
      </c>
      <c r="R11" s="10">
        <v>98</v>
      </c>
      <c r="S11" s="13">
        <f>R11/Q11*100</f>
        <v>98</v>
      </c>
      <c r="T11" s="78"/>
      <c r="U11" s="78"/>
    </row>
    <row r="12" spans="1:21" ht="153" customHeight="1">
      <c r="A12" s="71" t="s">
        <v>16</v>
      </c>
      <c r="B12" s="63" t="s">
        <v>177</v>
      </c>
      <c r="C12" s="10" t="s">
        <v>465</v>
      </c>
      <c r="D12" s="11">
        <f t="shared" ref="D12:L12" si="2">D13+D14+D15+D16+D17+D18</f>
        <v>185594.90000000002</v>
      </c>
      <c r="E12" s="11">
        <f>E13+E14+E15+E16+E17+E18</f>
        <v>203322.39999999997</v>
      </c>
      <c r="F12" s="11">
        <f t="shared" si="2"/>
        <v>0</v>
      </c>
      <c r="G12" s="11">
        <f t="shared" si="2"/>
        <v>0</v>
      </c>
      <c r="H12" s="18">
        <f t="shared" si="2"/>
        <v>116353.7</v>
      </c>
      <c r="I12" s="11">
        <f t="shared" si="2"/>
        <v>116552.90000000001</v>
      </c>
      <c r="J12" s="11">
        <f t="shared" si="2"/>
        <v>55597.1</v>
      </c>
      <c r="K12" s="11">
        <f t="shared" si="2"/>
        <v>86769.5</v>
      </c>
      <c r="L12" s="11">
        <f t="shared" si="2"/>
        <v>13634.1</v>
      </c>
      <c r="M12" s="11">
        <f>M13+M14+M15+M16+M17+M18</f>
        <v>0</v>
      </c>
      <c r="N12" s="11">
        <v>100</v>
      </c>
      <c r="O12" s="19">
        <f t="shared" ref="O12:O100" si="3">E12/D12*100</f>
        <v>109.55171720774652</v>
      </c>
      <c r="P12" s="10" t="s">
        <v>324</v>
      </c>
      <c r="Q12" s="55">
        <v>100</v>
      </c>
      <c r="R12" s="10">
        <v>100</v>
      </c>
      <c r="S12" s="13">
        <f t="shared" ref="S12:S85" si="4">R12/Q12*100</f>
        <v>100</v>
      </c>
      <c r="T12" s="78"/>
      <c r="U12" s="78"/>
    </row>
    <row r="13" spans="1:21" ht="96">
      <c r="A13" s="71" t="s">
        <v>17</v>
      </c>
      <c r="B13" s="27" t="s">
        <v>200</v>
      </c>
      <c r="C13" s="10" t="s">
        <v>465</v>
      </c>
      <c r="D13" s="18">
        <v>144873.20000000001</v>
      </c>
      <c r="E13" s="18">
        <f t="shared" ref="D13:E20" si="5">G13+I13+K13+M13</f>
        <v>154938.29999999999</v>
      </c>
      <c r="F13" s="11">
        <v>0</v>
      </c>
      <c r="G13" s="11">
        <v>0</v>
      </c>
      <c r="H13" s="18">
        <v>112629.6</v>
      </c>
      <c r="I13" s="11">
        <v>112611.8</v>
      </c>
      <c r="J13" s="22">
        <v>32233.599999999999</v>
      </c>
      <c r="K13" s="76">
        <v>42326.5</v>
      </c>
      <c r="L13" s="11">
        <v>0</v>
      </c>
      <c r="M13" s="11">
        <v>0</v>
      </c>
      <c r="N13" s="11">
        <v>100</v>
      </c>
      <c r="O13" s="19">
        <f t="shared" si="3"/>
        <v>106.94752376561019</v>
      </c>
      <c r="P13" s="10" t="s">
        <v>325</v>
      </c>
      <c r="Q13" s="54">
        <v>21600</v>
      </c>
      <c r="R13" s="10">
        <v>24027.3</v>
      </c>
      <c r="S13" s="13">
        <f t="shared" si="4"/>
        <v>111.23749999999998</v>
      </c>
    </row>
    <row r="14" spans="1:21" ht="66" customHeight="1">
      <c r="A14" s="71" t="s">
        <v>53</v>
      </c>
      <c r="B14" s="27" t="s">
        <v>201</v>
      </c>
      <c r="C14" s="10" t="s">
        <v>465</v>
      </c>
      <c r="D14" s="18">
        <f t="shared" si="5"/>
        <v>38157.599999999999</v>
      </c>
      <c r="E14" s="18">
        <f t="shared" si="5"/>
        <v>45768.4</v>
      </c>
      <c r="F14" s="11">
        <v>0</v>
      </c>
      <c r="G14" s="11">
        <v>0</v>
      </c>
      <c r="H14" s="18">
        <v>1160</v>
      </c>
      <c r="I14" s="11">
        <v>1338.3</v>
      </c>
      <c r="J14" s="22">
        <v>23363.5</v>
      </c>
      <c r="K14" s="11">
        <v>44430.1</v>
      </c>
      <c r="L14" s="11">
        <v>13634.1</v>
      </c>
      <c r="M14" s="11">
        <v>0</v>
      </c>
      <c r="N14" s="11">
        <v>100</v>
      </c>
      <c r="O14" s="19">
        <f t="shared" si="3"/>
        <v>119.94569889091558</v>
      </c>
      <c r="P14" s="10" t="s">
        <v>219</v>
      </c>
      <c r="Q14" s="55">
        <v>100</v>
      </c>
      <c r="R14" s="55">
        <v>100</v>
      </c>
      <c r="S14" s="13">
        <f t="shared" si="4"/>
        <v>100</v>
      </c>
    </row>
    <row r="15" spans="1:21" ht="69" customHeight="1">
      <c r="A15" s="71" t="s">
        <v>54</v>
      </c>
      <c r="B15" s="27" t="s">
        <v>202</v>
      </c>
      <c r="C15" s="10" t="s">
        <v>465</v>
      </c>
      <c r="D15" s="18">
        <f t="shared" si="5"/>
        <v>0</v>
      </c>
      <c r="E15" s="18">
        <f t="shared" si="5"/>
        <v>0</v>
      </c>
      <c r="F15" s="11">
        <v>0</v>
      </c>
      <c r="G15" s="11">
        <v>0</v>
      </c>
      <c r="H15" s="18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9">
        <v>0</v>
      </c>
      <c r="P15" s="10" t="s">
        <v>326</v>
      </c>
      <c r="Q15" s="55">
        <v>100</v>
      </c>
      <c r="R15" s="55">
        <v>100</v>
      </c>
      <c r="S15" s="13">
        <f t="shared" si="4"/>
        <v>100</v>
      </c>
    </row>
    <row r="16" spans="1:21" ht="93" customHeight="1">
      <c r="A16" s="71" t="s">
        <v>55</v>
      </c>
      <c r="B16" s="27" t="s">
        <v>203</v>
      </c>
      <c r="C16" s="10" t="s">
        <v>465</v>
      </c>
      <c r="D16" s="18">
        <f t="shared" si="5"/>
        <v>1294.5</v>
      </c>
      <c r="E16" s="18">
        <f t="shared" si="5"/>
        <v>1307.4000000000001</v>
      </c>
      <c r="F16" s="11">
        <v>0</v>
      </c>
      <c r="G16" s="11">
        <v>0</v>
      </c>
      <c r="H16" s="18">
        <v>1294.5</v>
      </c>
      <c r="I16" s="11">
        <v>1294.5</v>
      </c>
      <c r="J16" s="11">
        <v>0</v>
      </c>
      <c r="K16" s="11">
        <v>12.9</v>
      </c>
      <c r="L16" s="11">
        <v>0</v>
      </c>
      <c r="M16" s="11">
        <v>0</v>
      </c>
      <c r="N16" s="11">
        <v>100</v>
      </c>
      <c r="O16" s="19">
        <f t="shared" si="3"/>
        <v>100.99652375434532</v>
      </c>
      <c r="P16" s="10" t="s">
        <v>220</v>
      </c>
      <c r="Q16" s="55">
        <v>100</v>
      </c>
      <c r="R16" s="55">
        <v>100</v>
      </c>
      <c r="S16" s="13">
        <f t="shared" si="4"/>
        <v>100</v>
      </c>
    </row>
    <row r="17" spans="1:21" ht="54" customHeight="1">
      <c r="A17" s="71" t="s">
        <v>56</v>
      </c>
      <c r="B17" s="27" t="s">
        <v>184</v>
      </c>
      <c r="C17" s="10" t="s">
        <v>465</v>
      </c>
      <c r="D17" s="11">
        <f t="shared" si="5"/>
        <v>42.4</v>
      </c>
      <c r="E17" s="11">
        <f t="shared" si="5"/>
        <v>245.8</v>
      </c>
      <c r="F17" s="11">
        <v>0</v>
      </c>
      <c r="G17" s="11">
        <v>0</v>
      </c>
      <c r="H17" s="18">
        <v>42.4</v>
      </c>
      <c r="I17" s="11">
        <v>245.8</v>
      </c>
      <c r="J17" s="22">
        <v>0</v>
      </c>
      <c r="K17" s="11">
        <v>0</v>
      </c>
      <c r="L17" s="11">
        <v>0</v>
      </c>
      <c r="M17" s="11">
        <v>0</v>
      </c>
      <c r="N17" s="11">
        <v>100</v>
      </c>
      <c r="O17" s="19">
        <f t="shared" si="3"/>
        <v>579.71698113207549</v>
      </c>
      <c r="P17" s="10" t="s">
        <v>221</v>
      </c>
      <c r="Q17" s="55">
        <v>100</v>
      </c>
      <c r="R17" s="13">
        <v>579.70000000000005</v>
      </c>
      <c r="S17" s="13">
        <f t="shared" si="4"/>
        <v>579.70000000000005</v>
      </c>
    </row>
    <row r="18" spans="1:21" ht="135.75" customHeight="1">
      <c r="A18" s="71" t="s">
        <v>178</v>
      </c>
      <c r="B18" s="72" t="s">
        <v>204</v>
      </c>
      <c r="C18" s="10" t="s">
        <v>465</v>
      </c>
      <c r="D18" s="18">
        <f t="shared" si="5"/>
        <v>1227.2</v>
      </c>
      <c r="E18" s="18">
        <f t="shared" si="5"/>
        <v>1062.5</v>
      </c>
      <c r="F18" s="11">
        <v>0</v>
      </c>
      <c r="G18" s="11">
        <v>0</v>
      </c>
      <c r="H18" s="18">
        <v>1227.2</v>
      </c>
      <c r="I18" s="11">
        <v>1062.5</v>
      </c>
      <c r="J18" s="22">
        <v>0</v>
      </c>
      <c r="K18" s="11">
        <v>0</v>
      </c>
      <c r="L18" s="11">
        <v>0</v>
      </c>
      <c r="M18" s="11">
        <v>0</v>
      </c>
      <c r="N18" s="19">
        <v>100</v>
      </c>
      <c r="O18" s="19">
        <f t="shared" si="3"/>
        <v>86.579204693611473</v>
      </c>
      <c r="P18" s="10" t="s">
        <v>528</v>
      </c>
      <c r="Q18" s="55">
        <v>100</v>
      </c>
      <c r="R18" s="13">
        <v>86.6</v>
      </c>
      <c r="S18" s="13">
        <f t="shared" si="4"/>
        <v>86.6</v>
      </c>
    </row>
    <row r="19" spans="1:21" ht="63.75" customHeight="1">
      <c r="A19" s="71" t="s">
        <v>394</v>
      </c>
      <c r="B19" s="72" t="s">
        <v>395</v>
      </c>
      <c r="C19" s="10" t="s">
        <v>465</v>
      </c>
      <c r="D19" s="18">
        <f t="shared" si="5"/>
        <v>0</v>
      </c>
      <c r="E19" s="18">
        <f t="shared" si="5"/>
        <v>0</v>
      </c>
      <c r="F19" s="11">
        <v>0</v>
      </c>
      <c r="G19" s="11">
        <v>0</v>
      </c>
      <c r="H19" s="18">
        <v>0</v>
      </c>
      <c r="I19" s="11">
        <v>0</v>
      </c>
      <c r="J19" s="22">
        <v>0</v>
      </c>
      <c r="K19" s="11">
        <v>0</v>
      </c>
      <c r="L19" s="11">
        <v>0</v>
      </c>
      <c r="M19" s="11">
        <v>0</v>
      </c>
      <c r="N19" s="19">
        <v>0</v>
      </c>
      <c r="O19" s="19">
        <v>0</v>
      </c>
      <c r="P19" s="10" t="s">
        <v>219</v>
      </c>
      <c r="Q19" s="55">
        <v>100</v>
      </c>
      <c r="R19" s="55">
        <v>100</v>
      </c>
      <c r="S19" s="13">
        <f t="shared" ref="S19:S20" si="6">R19/Q19*100</f>
        <v>100</v>
      </c>
    </row>
    <row r="20" spans="1:21" ht="68.25" customHeight="1">
      <c r="A20" s="71" t="s">
        <v>396</v>
      </c>
      <c r="B20" s="72" t="s">
        <v>398</v>
      </c>
      <c r="C20" s="10" t="s">
        <v>465</v>
      </c>
      <c r="D20" s="18">
        <f t="shared" si="5"/>
        <v>0</v>
      </c>
      <c r="E20" s="18">
        <f t="shared" si="5"/>
        <v>0</v>
      </c>
      <c r="F20" s="11">
        <v>0</v>
      </c>
      <c r="G20" s="11">
        <v>0</v>
      </c>
      <c r="H20" s="18">
        <v>0</v>
      </c>
      <c r="I20" s="11">
        <v>0</v>
      </c>
      <c r="J20" s="22">
        <v>0</v>
      </c>
      <c r="K20" s="11">
        <v>0</v>
      </c>
      <c r="L20" s="11">
        <v>0</v>
      </c>
      <c r="M20" s="11">
        <v>0</v>
      </c>
      <c r="N20" s="19">
        <v>0</v>
      </c>
      <c r="O20" s="19">
        <v>0</v>
      </c>
      <c r="P20" s="10" t="s">
        <v>219</v>
      </c>
      <c r="Q20" s="55">
        <v>100</v>
      </c>
      <c r="R20" s="55">
        <v>100</v>
      </c>
      <c r="S20" s="13">
        <f t="shared" si="6"/>
        <v>100</v>
      </c>
    </row>
    <row r="21" spans="1:21" ht="75.75" customHeight="1">
      <c r="A21" s="71" t="s">
        <v>57</v>
      </c>
      <c r="B21" s="63" t="s">
        <v>18</v>
      </c>
      <c r="C21" s="10" t="s">
        <v>465</v>
      </c>
      <c r="D21" s="11">
        <f t="shared" ref="D21:L21" si="7">D22+D23+D24+D25+D26+D27+D28+D29+D30</f>
        <v>352576.50000000006</v>
      </c>
      <c r="E21" s="11">
        <f t="shared" si="7"/>
        <v>359322.29999999993</v>
      </c>
      <c r="F21" s="11">
        <f t="shared" si="7"/>
        <v>0</v>
      </c>
      <c r="G21" s="11">
        <f t="shared" si="7"/>
        <v>0</v>
      </c>
      <c r="H21" s="11">
        <f t="shared" si="7"/>
        <v>289981.60000000003</v>
      </c>
      <c r="I21" s="11">
        <f t="shared" si="7"/>
        <v>290311.8</v>
      </c>
      <c r="J21" s="11">
        <f t="shared" si="7"/>
        <v>46644.5</v>
      </c>
      <c r="K21" s="11">
        <f t="shared" si="7"/>
        <v>69010.499999999985</v>
      </c>
      <c r="L21" s="11">
        <f t="shared" si="7"/>
        <v>15950.4</v>
      </c>
      <c r="M21" s="11">
        <f>M22+M23+M24+M25+M26+M27+M28+M29+M30</f>
        <v>0</v>
      </c>
      <c r="N21" s="11">
        <v>100</v>
      </c>
      <c r="O21" s="19">
        <f t="shared" si="3"/>
        <v>101.9132869036932</v>
      </c>
      <c r="P21" s="10" t="s">
        <v>218</v>
      </c>
      <c r="Q21" s="55">
        <v>100</v>
      </c>
      <c r="R21" s="13">
        <v>98</v>
      </c>
      <c r="S21" s="13">
        <f t="shared" si="4"/>
        <v>98</v>
      </c>
      <c r="T21" s="78"/>
      <c r="U21" s="78"/>
    </row>
    <row r="22" spans="1:21" ht="96.75" customHeight="1">
      <c r="A22" s="71" t="s">
        <v>58</v>
      </c>
      <c r="B22" s="27" t="s">
        <v>205</v>
      </c>
      <c r="C22" s="10" t="s">
        <v>465</v>
      </c>
      <c r="D22" s="18">
        <f t="shared" ref="D22:E30" si="8">F22+H22+J22+L22</f>
        <v>265354</v>
      </c>
      <c r="E22" s="11">
        <f t="shared" si="8"/>
        <v>271044.39999999997</v>
      </c>
      <c r="F22" s="11">
        <v>0</v>
      </c>
      <c r="G22" s="11">
        <v>0</v>
      </c>
      <c r="H22" s="18">
        <v>265212.40000000002</v>
      </c>
      <c r="I22" s="73">
        <v>270916.59999999998</v>
      </c>
      <c r="J22" s="11">
        <v>0</v>
      </c>
      <c r="K22" s="11">
        <v>127.8</v>
      </c>
      <c r="L22" s="11">
        <v>141.6</v>
      </c>
      <c r="M22" s="11">
        <v>0</v>
      </c>
      <c r="N22" s="11">
        <v>100</v>
      </c>
      <c r="O22" s="19">
        <f t="shared" si="3"/>
        <v>102.14445608507879</v>
      </c>
      <c r="P22" s="10" t="s">
        <v>222</v>
      </c>
      <c r="Q22" s="18">
        <v>24531.86</v>
      </c>
      <c r="R22" s="10">
        <v>28078.67</v>
      </c>
      <c r="S22" s="13">
        <f t="shared" si="4"/>
        <v>114.45797424247488</v>
      </c>
    </row>
    <row r="23" spans="1:21" ht="92.25" customHeight="1">
      <c r="A23" s="71" t="s">
        <v>59</v>
      </c>
      <c r="B23" s="27" t="s">
        <v>525</v>
      </c>
      <c r="C23" s="10" t="s">
        <v>465</v>
      </c>
      <c r="D23" s="18">
        <f t="shared" ref="D23" si="9">F23+H23+J23+L23</f>
        <v>563</v>
      </c>
      <c r="E23" s="11">
        <f t="shared" ref="E23" si="10">G23+I23+K23+M23</f>
        <v>559.6</v>
      </c>
      <c r="F23" s="11">
        <v>0</v>
      </c>
      <c r="G23" s="11">
        <v>0</v>
      </c>
      <c r="H23" s="18">
        <v>0</v>
      </c>
      <c r="I23" s="73">
        <v>0</v>
      </c>
      <c r="J23" s="11">
        <v>563</v>
      </c>
      <c r="K23" s="11">
        <v>559.6</v>
      </c>
      <c r="L23" s="11">
        <v>0</v>
      </c>
      <c r="M23" s="11">
        <v>0</v>
      </c>
      <c r="N23" s="11">
        <v>100</v>
      </c>
      <c r="O23" s="19">
        <f t="shared" ref="O23" si="11">E23/D23*100</f>
        <v>99.396092362344589</v>
      </c>
      <c r="P23" s="10" t="s">
        <v>526</v>
      </c>
      <c r="Q23" s="18">
        <v>7</v>
      </c>
      <c r="R23" s="13">
        <v>7</v>
      </c>
      <c r="S23" s="13">
        <f t="shared" si="4"/>
        <v>100</v>
      </c>
    </row>
    <row r="24" spans="1:21" ht="50.25" customHeight="1">
      <c r="A24" s="71" t="s">
        <v>60</v>
      </c>
      <c r="B24" s="74" t="s">
        <v>206</v>
      </c>
      <c r="C24" s="10" t="s">
        <v>465</v>
      </c>
      <c r="D24" s="18">
        <f t="shared" si="8"/>
        <v>64351.899999999994</v>
      </c>
      <c r="E24" s="11">
        <f t="shared" si="8"/>
        <v>68909.7</v>
      </c>
      <c r="F24" s="11">
        <v>0</v>
      </c>
      <c r="G24" s="11">
        <v>0</v>
      </c>
      <c r="H24" s="18">
        <v>4658.7</v>
      </c>
      <c r="I24" s="11">
        <v>3026.3</v>
      </c>
      <c r="J24" s="11">
        <v>43884.4</v>
      </c>
      <c r="K24" s="11">
        <v>65883.399999999994</v>
      </c>
      <c r="L24" s="11">
        <v>15808.8</v>
      </c>
      <c r="M24" s="11">
        <v>0</v>
      </c>
      <c r="N24" s="11">
        <v>100</v>
      </c>
      <c r="O24" s="19">
        <f t="shared" si="3"/>
        <v>107.0826191612058</v>
      </c>
      <c r="P24" s="10" t="s">
        <v>223</v>
      </c>
      <c r="Q24" s="55">
        <v>100</v>
      </c>
      <c r="R24" s="55">
        <v>100</v>
      </c>
      <c r="S24" s="13">
        <f t="shared" si="4"/>
        <v>100</v>
      </c>
    </row>
    <row r="25" spans="1:21" ht="64.5" customHeight="1">
      <c r="A25" s="71" t="s">
        <v>61</v>
      </c>
      <c r="B25" s="74" t="s">
        <v>207</v>
      </c>
      <c r="C25" s="10" t="s">
        <v>465</v>
      </c>
      <c r="D25" s="18">
        <f t="shared" si="8"/>
        <v>0</v>
      </c>
      <c r="E25" s="11">
        <f t="shared" si="8"/>
        <v>0</v>
      </c>
      <c r="F25" s="11">
        <v>0</v>
      </c>
      <c r="G25" s="11">
        <v>0</v>
      </c>
      <c r="H25" s="18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9">
        <v>0</v>
      </c>
      <c r="P25" s="10" t="s">
        <v>228</v>
      </c>
      <c r="Q25" s="55">
        <v>100</v>
      </c>
      <c r="R25" s="55">
        <v>100</v>
      </c>
      <c r="S25" s="13">
        <f t="shared" si="4"/>
        <v>100</v>
      </c>
    </row>
    <row r="26" spans="1:21" ht="50.25" customHeight="1">
      <c r="A26" s="71" t="s">
        <v>523</v>
      </c>
      <c r="B26" s="74" t="s">
        <v>208</v>
      </c>
      <c r="C26" s="10" t="s">
        <v>465</v>
      </c>
      <c r="D26" s="18">
        <f t="shared" si="8"/>
        <v>6222.7000000000007</v>
      </c>
      <c r="E26" s="11">
        <f t="shared" si="8"/>
        <v>6313.7999999999993</v>
      </c>
      <c r="F26" s="11">
        <v>0</v>
      </c>
      <c r="G26" s="11">
        <v>0</v>
      </c>
      <c r="H26" s="18">
        <v>6135.6</v>
      </c>
      <c r="I26" s="11">
        <v>6225.4</v>
      </c>
      <c r="J26" s="11">
        <v>87.1</v>
      </c>
      <c r="K26" s="11">
        <v>88.4</v>
      </c>
      <c r="L26" s="11">
        <v>0</v>
      </c>
      <c r="M26" s="11">
        <v>0</v>
      </c>
      <c r="N26" s="11">
        <v>100</v>
      </c>
      <c r="O26" s="19">
        <v>0</v>
      </c>
      <c r="P26" s="47" t="s">
        <v>224</v>
      </c>
      <c r="Q26" s="13">
        <v>100</v>
      </c>
      <c r="R26" s="13">
        <v>100</v>
      </c>
      <c r="S26" s="13">
        <f t="shared" si="4"/>
        <v>100</v>
      </c>
    </row>
    <row r="27" spans="1:21" ht="51" customHeight="1">
      <c r="A27" s="71" t="s">
        <v>62</v>
      </c>
      <c r="B27" s="74" t="s">
        <v>185</v>
      </c>
      <c r="C27" s="10" t="s">
        <v>465</v>
      </c>
      <c r="D27" s="18">
        <f t="shared" si="8"/>
        <v>11864.9</v>
      </c>
      <c r="E27" s="11">
        <f t="shared" si="8"/>
        <v>7794.2</v>
      </c>
      <c r="F27" s="11">
        <v>0</v>
      </c>
      <c r="G27" s="11">
        <v>0</v>
      </c>
      <c r="H27" s="18">
        <v>11864.9</v>
      </c>
      <c r="I27" s="11">
        <v>7793.2</v>
      </c>
      <c r="J27" s="22">
        <v>0</v>
      </c>
      <c r="K27" s="11">
        <v>1</v>
      </c>
      <c r="L27" s="11">
        <v>0</v>
      </c>
      <c r="M27" s="11">
        <v>0</v>
      </c>
      <c r="N27" s="11">
        <v>100</v>
      </c>
      <c r="O27" s="19">
        <f t="shared" si="3"/>
        <v>65.691240549857142</v>
      </c>
      <c r="P27" s="10" t="s">
        <v>221</v>
      </c>
      <c r="Q27" s="13">
        <v>100</v>
      </c>
      <c r="R27" s="13">
        <v>65.7</v>
      </c>
      <c r="S27" s="13">
        <f t="shared" si="4"/>
        <v>65.7</v>
      </c>
    </row>
    <row r="28" spans="1:21" ht="90.75" customHeight="1">
      <c r="A28" s="71" t="s">
        <v>63</v>
      </c>
      <c r="B28" s="27" t="s">
        <v>209</v>
      </c>
      <c r="C28" s="10" t="s">
        <v>465</v>
      </c>
      <c r="D28" s="18">
        <f t="shared" si="8"/>
        <v>4220</v>
      </c>
      <c r="E28" s="11">
        <f t="shared" si="8"/>
        <v>4700.6000000000004</v>
      </c>
      <c r="F28" s="11">
        <v>0</v>
      </c>
      <c r="G28" s="11">
        <v>0</v>
      </c>
      <c r="H28" s="18">
        <v>2110</v>
      </c>
      <c r="I28" s="11">
        <v>2350.3000000000002</v>
      </c>
      <c r="J28" s="22">
        <v>2110</v>
      </c>
      <c r="K28" s="11">
        <v>2350.3000000000002</v>
      </c>
      <c r="L28" s="11">
        <v>0</v>
      </c>
      <c r="M28" s="11">
        <v>0</v>
      </c>
      <c r="N28" s="11">
        <v>100</v>
      </c>
      <c r="O28" s="19">
        <f t="shared" si="3"/>
        <v>111.38862559241707</v>
      </c>
      <c r="P28" s="10" t="s">
        <v>225</v>
      </c>
      <c r="Q28" s="55">
        <v>90.9</v>
      </c>
      <c r="R28" s="10">
        <v>91.6</v>
      </c>
      <c r="S28" s="13">
        <f t="shared" si="4"/>
        <v>100.77007700770075</v>
      </c>
    </row>
    <row r="29" spans="1:21" ht="48.75" customHeight="1">
      <c r="A29" s="31" t="s">
        <v>64</v>
      </c>
      <c r="B29" s="74" t="s">
        <v>397</v>
      </c>
      <c r="C29" s="10" t="s">
        <v>465</v>
      </c>
      <c r="D29" s="18">
        <f t="shared" si="8"/>
        <v>0</v>
      </c>
      <c r="E29" s="11">
        <f t="shared" si="8"/>
        <v>0</v>
      </c>
      <c r="F29" s="11">
        <v>0</v>
      </c>
      <c r="G29" s="11">
        <v>0</v>
      </c>
      <c r="H29" s="18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9">
        <v>0</v>
      </c>
      <c r="P29" s="10" t="s">
        <v>223</v>
      </c>
      <c r="Q29" s="55">
        <v>100</v>
      </c>
      <c r="R29" s="55">
        <v>100</v>
      </c>
      <c r="S29" s="13">
        <f t="shared" ref="S29:S30" si="12">R29/Q29*100</f>
        <v>100</v>
      </c>
    </row>
    <row r="30" spans="1:21" ht="48" customHeight="1">
      <c r="A30" s="31" t="s">
        <v>524</v>
      </c>
      <c r="B30" s="47" t="s">
        <v>398</v>
      </c>
      <c r="C30" s="10" t="s">
        <v>465</v>
      </c>
      <c r="D30" s="18">
        <f>F30+H30+J30+L30</f>
        <v>0</v>
      </c>
      <c r="E30" s="11">
        <f t="shared" si="8"/>
        <v>0</v>
      </c>
      <c r="F30" s="11">
        <v>0</v>
      </c>
      <c r="G30" s="11">
        <v>0</v>
      </c>
      <c r="H30" s="18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9">
        <v>0</v>
      </c>
      <c r="P30" s="10" t="s">
        <v>223</v>
      </c>
      <c r="Q30" s="55">
        <v>100</v>
      </c>
      <c r="R30" s="55">
        <v>100</v>
      </c>
      <c r="S30" s="13">
        <f t="shared" si="12"/>
        <v>100</v>
      </c>
    </row>
    <row r="31" spans="1:21" ht="84">
      <c r="A31" s="30" t="s">
        <v>65</v>
      </c>
      <c r="B31" s="63" t="s">
        <v>210</v>
      </c>
      <c r="C31" s="10" t="s">
        <v>465</v>
      </c>
      <c r="D31" s="11">
        <f t="shared" ref="D31:L31" si="13">D32+D33+D34+D35+D36+D37</f>
        <v>53978.499999999993</v>
      </c>
      <c r="E31" s="11">
        <f t="shared" si="13"/>
        <v>65184.6</v>
      </c>
      <c r="F31" s="11">
        <f t="shared" si="13"/>
        <v>0</v>
      </c>
      <c r="G31" s="11">
        <f t="shared" si="13"/>
        <v>0</v>
      </c>
      <c r="H31" s="18">
        <f t="shared" si="13"/>
        <v>0</v>
      </c>
      <c r="I31" s="11">
        <f>I32+I33+I34+I35+I36+I37</f>
        <v>0</v>
      </c>
      <c r="J31" s="11">
        <f>J32+J33+J34+J35+J36+J37</f>
        <v>53777.7</v>
      </c>
      <c r="K31" s="11">
        <f t="shared" si="13"/>
        <v>65184.6</v>
      </c>
      <c r="L31" s="11">
        <f t="shared" si="13"/>
        <v>200.79999999999998</v>
      </c>
      <c r="M31" s="11">
        <f>M32+M33+M34+M35+M36+M37</f>
        <v>0</v>
      </c>
      <c r="N31" s="11">
        <v>100</v>
      </c>
      <c r="O31" s="19">
        <f t="shared" si="3"/>
        <v>120.76030271311726</v>
      </c>
      <c r="P31" s="10" t="s">
        <v>226</v>
      </c>
      <c r="Q31" s="13">
        <v>74.099999999999994</v>
      </c>
      <c r="R31" s="13">
        <v>74.099999999999994</v>
      </c>
      <c r="S31" s="13">
        <f t="shared" si="4"/>
        <v>100</v>
      </c>
      <c r="T31" s="78"/>
      <c r="U31" s="78"/>
    </row>
    <row r="32" spans="1:21" ht="90.75" customHeight="1">
      <c r="A32" s="30" t="s">
        <v>92</v>
      </c>
      <c r="B32" s="74" t="s">
        <v>132</v>
      </c>
      <c r="C32" s="10" t="s">
        <v>465</v>
      </c>
      <c r="D32" s="18">
        <f t="shared" ref="D32:E40" si="14">F32+H32+J32+L32</f>
        <v>41139.799999999996</v>
      </c>
      <c r="E32" s="11">
        <f t="shared" si="14"/>
        <v>49960.5</v>
      </c>
      <c r="F32" s="11">
        <v>0</v>
      </c>
      <c r="G32" s="11">
        <v>0</v>
      </c>
      <c r="H32" s="18">
        <v>0</v>
      </c>
      <c r="I32" s="11">
        <v>0</v>
      </c>
      <c r="J32" s="22">
        <v>41117.699999999997</v>
      </c>
      <c r="K32" s="11">
        <v>49960.5</v>
      </c>
      <c r="L32" s="11">
        <v>22.1</v>
      </c>
      <c r="M32" s="11">
        <v>0</v>
      </c>
      <c r="N32" s="11">
        <v>100</v>
      </c>
      <c r="O32" s="19">
        <f t="shared" si="3"/>
        <v>121.44079455904016</v>
      </c>
      <c r="P32" s="10" t="s">
        <v>446</v>
      </c>
      <c r="Q32" s="13">
        <v>19600</v>
      </c>
      <c r="R32" s="21">
        <v>27591.25</v>
      </c>
      <c r="S32" s="13">
        <f t="shared" si="4"/>
        <v>140.7716836734694</v>
      </c>
    </row>
    <row r="33" spans="1:21" ht="63" customHeight="1">
      <c r="A33" s="30" t="s">
        <v>93</v>
      </c>
      <c r="B33" s="47" t="s">
        <v>211</v>
      </c>
      <c r="C33" s="10" t="s">
        <v>465</v>
      </c>
      <c r="D33" s="18">
        <f t="shared" si="14"/>
        <v>5226.5999999999995</v>
      </c>
      <c r="E33" s="11">
        <f t="shared" si="14"/>
        <v>6163.2</v>
      </c>
      <c r="F33" s="11">
        <v>0</v>
      </c>
      <c r="G33" s="11">
        <v>0</v>
      </c>
      <c r="H33" s="18">
        <v>0</v>
      </c>
      <c r="I33" s="11">
        <v>0</v>
      </c>
      <c r="J33" s="22">
        <v>5047.8999999999996</v>
      </c>
      <c r="K33" s="11">
        <v>6163.2</v>
      </c>
      <c r="L33" s="11">
        <v>178.7</v>
      </c>
      <c r="M33" s="11">
        <v>0</v>
      </c>
      <c r="N33" s="11">
        <v>100</v>
      </c>
      <c r="O33" s="19">
        <f t="shared" si="3"/>
        <v>117.91987142693148</v>
      </c>
      <c r="P33" s="10" t="s">
        <v>227</v>
      </c>
      <c r="Q33" s="13">
        <v>100</v>
      </c>
      <c r="R33" s="13">
        <v>100</v>
      </c>
      <c r="S33" s="13">
        <f t="shared" si="4"/>
        <v>100</v>
      </c>
    </row>
    <row r="34" spans="1:21" ht="62.25" customHeight="1">
      <c r="A34" s="30" t="s">
        <v>94</v>
      </c>
      <c r="B34" s="27" t="s">
        <v>212</v>
      </c>
      <c r="C34" s="10" t="s">
        <v>465</v>
      </c>
      <c r="D34" s="18">
        <f t="shared" si="14"/>
        <v>0</v>
      </c>
      <c r="E34" s="11">
        <f t="shared" si="14"/>
        <v>0</v>
      </c>
      <c r="F34" s="11">
        <v>0</v>
      </c>
      <c r="G34" s="11">
        <v>0</v>
      </c>
      <c r="H34" s="18">
        <v>0</v>
      </c>
      <c r="I34" s="11">
        <v>0</v>
      </c>
      <c r="J34" s="22">
        <v>0</v>
      </c>
      <c r="K34" s="11">
        <v>0</v>
      </c>
      <c r="L34" s="11">
        <v>0</v>
      </c>
      <c r="M34" s="11">
        <v>0</v>
      </c>
      <c r="N34" s="11">
        <v>0</v>
      </c>
      <c r="O34" s="19">
        <v>0</v>
      </c>
      <c r="P34" s="10" t="s">
        <v>228</v>
      </c>
      <c r="Q34" s="13">
        <v>100</v>
      </c>
      <c r="R34" s="13">
        <v>100</v>
      </c>
      <c r="S34" s="13">
        <f t="shared" si="4"/>
        <v>100</v>
      </c>
    </row>
    <row r="35" spans="1:21" ht="62.25" customHeight="1">
      <c r="A35" s="30" t="s">
        <v>95</v>
      </c>
      <c r="B35" s="27" t="s">
        <v>186</v>
      </c>
      <c r="C35" s="10" t="s">
        <v>465</v>
      </c>
      <c r="D35" s="18">
        <f t="shared" si="14"/>
        <v>0</v>
      </c>
      <c r="E35" s="11">
        <f t="shared" si="14"/>
        <v>0</v>
      </c>
      <c r="F35" s="11">
        <v>0</v>
      </c>
      <c r="G35" s="11">
        <v>0</v>
      </c>
      <c r="H35" s="18">
        <v>0</v>
      </c>
      <c r="I35" s="11">
        <v>0</v>
      </c>
      <c r="J35" s="22">
        <v>0</v>
      </c>
      <c r="K35" s="11">
        <v>0</v>
      </c>
      <c r="L35" s="11">
        <v>0</v>
      </c>
      <c r="M35" s="11">
        <v>0</v>
      </c>
      <c r="N35" s="11">
        <v>0</v>
      </c>
      <c r="O35" s="19">
        <v>0</v>
      </c>
      <c r="P35" s="10" t="s">
        <v>227</v>
      </c>
      <c r="Q35" s="13">
        <v>100</v>
      </c>
      <c r="R35" s="13">
        <v>100</v>
      </c>
      <c r="S35" s="13">
        <f t="shared" si="4"/>
        <v>100</v>
      </c>
    </row>
    <row r="36" spans="1:21" ht="82.5" customHeight="1">
      <c r="A36" s="30" t="s">
        <v>96</v>
      </c>
      <c r="B36" s="27" t="s">
        <v>187</v>
      </c>
      <c r="C36" s="10" t="s">
        <v>465</v>
      </c>
      <c r="D36" s="18">
        <f t="shared" si="14"/>
        <v>0</v>
      </c>
      <c r="E36" s="11">
        <f t="shared" si="14"/>
        <v>0</v>
      </c>
      <c r="F36" s="11">
        <v>0</v>
      </c>
      <c r="G36" s="11">
        <v>0</v>
      </c>
      <c r="H36" s="18">
        <v>0</v>
      </c>
      <c r="I36" s="11">
        <v>0</v>
      </c>
      <c r="J36" s="22">
        <v>0</v>
      </c>
      <c r="K36" s="11">
        <v>0</v>
      </c>
      <c r="L36" s="11">
        <v>0</v>
      </c>
      <c r="M36" s="11">
        <v>0</v>
      </c>
      <c r="N36" s="11">
        <v>0</v>
      </c>
      <c r="O36" s="19">
        <v>0</v>
      </c>
      <c r="P36" s="10" t="s">
        <v>447</v>
      </c>
      <c r="Q36" s="13">
        <v>100</v>
      </c>
      <c r="R36" s="13">
        <v>100</v>
      </c>
      <c r="S36" s="13">
        <f t="shared" si="4"/>
        <v>100</v>
      </c>
    </row>
    <row r="37" spans="1:21" ht="110.25" customHeight="1">
      <c r="A37" s="30" t="s">
        <v>188</v>
      </c>
      <c r="B37" s="74" t="s">
        <v>527</v>
      </c>
      <c r="C37" s="10" t="s">
        <v>465</v>
      </c>
      <c r="D37" s="18">
        <f t="shared" si="14"/>
        <v>7612.1</v>
      </c>
      <c r="E37" s="11">
        <f t="shared" si="14"/>
        <v>9060.9</v>
      </c>
      <c r="F37" s="11">
        <v>0</v>
      </c>
      <c r="G37" s="11">
        <v>0</v>
      </c>
      <c r="H37" s="18">
        <v>0</v>
      </c>
      <c r="I37" s="11">
        <v>0</v>
      </c>
      <c r="J37" s="22">
        <v>7612.1</v>
      </c>
      <c r="K37" s="11">
        <v>9060.9</v>
      </c>
      <c r="L37" s="11">
        <v>0</v>
      </c>
      <c r="M37" s="11">
        <v>0</v>
      </c>
      <c r="N37" s="11">
        <v>100</v>
      </c>
      <c r="O37" s="19">
        <f t="shared" si="3"/>
        <v>119.03285558518672</v>
      </c>
      <c r="P37" s="10" t="s">
        <v>415</v>
      </c>
      <c r="Q37" s="13">
        <v>100</v>
      </c>
      <c r="R37" s="13">
        <v>119</v>
      </c>
      <c r="S37" s="13">
        <f t="shared" si="4"/>
        <v>119</v>
      </c>
    </row>
    <row r="38" spans="1:21" ht="38.25" customHeight="1">
      <c r="A38" s="30" t="s">
        <v>399</v>
      </c>
      <c r="B38" s="74" t="s">
        <v>400</v>
      </c>
      <c r="C38" s="10" t="s">
        <v>465</v>
      </c>
      <c r="D38" s="18">
        <f>F38+H38+J38+L38</f>
        <v>0</v>
      </c>
      <c r="E38" s="11">
        <f t="shared" si="14"/>
        <v>0</v>
      </c>
      <c r="F38" s="11">
        <v>0</v>
      </c>
      <c r="G38" s="11">
        <v>0</v>
      </c>
      <c r="H38" s="18">
        <v>0</v>
      </c>
      <c r="I38" s="11">
        <v>0</v>
      </c>
      <c r="J38" s="22">
        <v>0</v>
      </c>
      <c r="K38" s="11">
        <v>0</v>
      </c>
      <c r="L38" s="11">
        <v>0</v>
      </c>
      <c r="M38" s="11">
        <v>0</v>
      </c>
      <c r="N38" s="11">
        <v>0</v>
      </c>
      <c r="O38" s="19">
        <v>0</v>
      </c>
      <c r="P38" s="131" t="s">
        <v>226</v>
      </c>
      <c r="Q38" s="85">
        <v>74.099999999999994</v>
      </c>
      <c r="R38" s="85">
        <v>74.099999999999994</v>
      </c>
      <c r="S38" s="85">
        <f t="shared" ref="S38" si="15">R38/Q38*100</f>
        <v>100</v>
      </c>
    </row>
    <row r="39" spans="1:21" ht="51.75" customHeight="1">
      <c r="A39" s="30" t="s">
        <v>401</v>
      </c>
      <c r="B39" s="74" t="s">
        <v>402</v>
      </c>
      <c r="C39" s="10" t="s">
        <v>465</v>
      </c>
      <c r="D39" s="18">
        <f>F39+H39+J39+L39</f>
        <v>0</v>
      </c>
      <c r="E39" s="11">
        <f t="shared" si="14"/>
        <v>0</v>
      </c>
      <c r="F39" s="11">
        <v>0</v>
      </c>
      <c r="G39" s="11">
        <v>0</v>
      </c>
      <c r="H39" s="18">
        <v>0</v>
      </c>
      <c r="I39" s="11">
        <v>0</v>
      </c>
      <c r="J39" s="22">
        <v>0</v>
      </c>
      <c r="K39" s="11">
        <v>0</v>
      </c>
      <c r="L39" s="11">
        <v>0</v>
      </c>
      <c r="M39" s="11">
        <v>0</v>
      </c>
      <c r="N39" s="11">
        <v>0</v>
      </c>
      <c r="O39" s="19">
        <v>0</v>
      </c>
      <c r="P39" s="137"/>
      <c r="Q39" s="87"/>
      <c r="R39" s="87"/>
      <c r="S39" s="87"/>
    </row>
    <row r="40" spans="1:21" ht="38.25" customHeight="1">
      <c r="A40" s="30" t="s">
        <v>403</v>
      </c>
      <c r="B40" s="74" t="s">
        <v>398</v>
      </c>
      <c r="C40" s="10" t="s">
        <v>465</v>
      </c>
      <c r="D40" s="18">
        <f>F40+H40+J40+L40</f>
        <v>0</v>
      </c>
      <c r="E40" s="11">
        <f t="shared" si="14"/>
        <v>0</v>
      </c>
      <c r="F40" s="11">
        <v>0</v>
      </c>
      <c r="G40" s="11">
        <v>0</v>
      </c>
      <c r="H40" s="18">
        <v>0</v>
      </c>
      <c r="I40" s="11">
        <v>0</v>
      </c>
      <c r="J40" s="22">
        <v>0</v>
      </c>
      <c r="K40" s="11">
        <v>0</v>
      </c>
      <c r="L40" s="11">
        <v>0</v>
      </c>
      <c r="M40" s="11">
        <v>0</v>
      </c>
      <c r="N40" s="11">
        <v>0</v>
      </c>
      <c r="O40" s="19">
        <v>0</v>
      </c>
      <c r="P40" s="132"/>
      <c r="Q40" s="86"/>
      <c r="R40" s="86"/>
      <c r="S40" s="86"/>
    </row>
    <row r="41" spans="1:21" ht="74.25" customHeight="1">
      <c r="A41" s="8" t="s">
        <v>97</v>
      </c>
      <c r="B41" s="63" t="s">
        <v>19</v>
      </c>
      <c r="C41" s="10" t="s">
        <v>465</v>
      </c>
      <c r="D41" s="11">
        <f t="shared" ref="D41:L41" si="16">D42</f>
        <v>7228.9000000000005</v>
      </c>
      <c r="E41" s="11">
        <f t="shared" si="16"/>
        <v>7580.9000000000005</v>
      </c>
      <c r="F41" s="11">
        <f t="shared" si="16"/>
        <v>0</v>
      </c>
      <c r="G41" s="11">
        <f t="shared" si="16"/>
        <v>0</v>
      </c>
      <c r="H41" s="11">
        <f t="shared" si="16"/>
        <v>5907.6</v>
      </c>
      <c r="I41" s="11">
        <f t="shared" si="16"/>
        <v>5907.6</v>
      </c>
      <c r="J41" s="11">
        <f t="shared" si="16"/>
        <v>1321.3</v>
      </c>
      <c r="K41" s="11">
        <f t="shared" si="16"/>
        <v>1673.3</v>
      </c>
      <c r="L41" s="11">
        <f t="shared" si="16"/>
        <v>0</v>
      </c>
      <c r="M41" s="11">
        <f>M42</f>
        <v>0</v>
      </c>
      <c r="N41" s="11">
        <v>100</v>
      </c>
      <c r="O41" s="19">
        <f t="shared" si="3"/>
        <v>104.86934388357841</v>
      </c>
      <c r="P41" s="27" t="s">
        <v>327</v>
      </c>
      <c r="Q41" s="13">
        <v>94</v>
      </c>
      <c r="R41" s="21">
        <v>92.4</v>
      </c>
      <c r="S41" s="13">
        <f t="shared" si="4"/>
        <v>98.297872340425542</v>
      </c>
      <c r="T41" s="78"/>
      <c r="U41" s="78"/>
    </row>
    <row r="42" spans="1:21" ht="74.25" customHeight="1">
      <c r="A42" s="8" t="s">
        <v>404</v>
      </c>
      <c r="B42" s="27" t="s">
        <v>405</v>
      </c>
      <c r="C42" s="10" t="s">
        <v>465</v>
      </c>
      <c r="D42" s="18">
        <f>F42+H42+J42+L42</f>
        <v>7228.9000000000005</v>
      </c>
      <c r="E42" s="18">
        <f>G42+I42+K42+M42</f>
        <v>7580.9000000000005</v>
      </c>
      <c r="F42" s="11">
        <v>0</v>
      </c>
      <c r="G42" s="11">
        <v>0</v>
      </c>
      <c r="H42" s="18">
        <v>5907.6</v>
      </c>
      <c r="I42" s="11">
        <v>5907.6</v>
      </c>
      <c r="J42" s="11">
        <v>1321.3</v>
      </c>
      <c r="K42" s="11">
        <v>1673.3</v>
      </c>
      <c r="L42" s="11">
        <v>0</v>
      </c>
      <c r="M42" s="11">
        <v>0</v>
      </c>
      <c r="N42" s="11">
        <v>100</v>
      </c>
      <c r="O42" s="19">
        <f t="shared" ref="O42" si="17">E42/D42*100</f>
        <v>104.86934388357841</v>
      </c>
      <c r="P42" s="27" t="s">
        <v>327</v>
      </c>
      <c r="Q42" s="13">
        <v>94</v>
      </c>
      <c r="R42" s="21">
        <v>92.4</v>
      </c>
      <c r="S42" s="13">
        <f t="shared" ref="S42" si="18">R42/Q42*100</f>
        <v>98.297872340425542</v>
      </c>
    </row>
    <row r="43" spans="1:21" ht="73.5" customHeight="1">
      <c r="A43" s="8" t="s">
        <v>450</v>
      </c>
      <c r="B43" s="63" t="s">
        <v>20</v>
      </c>
      <c r="C43" s="10" t="s">
        <v>465</v>
      </c>
      <c r="D43" s="11">
        <f>D45+D46+D44</f>
        <v>31671.200000000001</v>
      </c>
      <c r="E43" s="11">
        <f>E45+E46+E44</f>
        <v>39490.300000000003</v>
      </c>
      <c r="F43" s="11">
        <f>F45+F46+F44</f>
        <v>0</v>
      </c>
      <c r="G43" s="11">
        <f>G45+G46+G44</f>
        <v>0</v>
      </c>
      <c r="H43" s="18">
        <f>H44+H45+H46</f>
        <v>0</v>
      </c>
      <c r="I43" s="11">
        <f>I44+I45+I46</f>
        <v>0</v>
      </c>
      <c r="J43" s="11">
        <f>J44+J45+J46</f>
        <v>31671.200000000001</v>
      </c>
      <c r="K43" s="11">
        <f>K45+K46+K44</f>
        <v>39490.300000000003</v>
      </c>
      <c r="L43" s="11">
        <f>L44+L45+L46</f>
        <v>0</v>
      </c>
      <c r="M43" s="11">
        <f>M44+M45+M46</f>
        <v>0</v>
      </c>
      <c r="N43" s="11">
        <v>100</v>
      </c>
      <c r="O43" s="19">
        <f>E43/D43*100</f>
        <v>124.68836040314228</v>
      </c>
      <c r="P43" s="27" t="s">
        <v>229</v>
      </c>
      <c r="Q43" s="13">
        <v>96</v>
      </c>
      <c r="R43" s="21">
        <v>96</v>
      </c>
      <c r="S43" s="13">
        <f t="shared" si="4"/>
        <v>100</v>
      </c>
    </row>
    <row r="44" spans="1:21" ht="75" customHeight="1">
      <c r="A44" s="8" t="s">
        <v>451</v>
      </c>
      <c r="B44" s="27" t="s">
        <v>406</v>
      </c>
      <c r="C44" s="10" t="s">
        <v>465</v>
      </c>
      <c r="D44" s="18">
        <f t="shared" ref="D44:E46" si="19">F44+H44+J44+L44</f>
        <v>1399.8</v>
      </c>
      <c r="E44" s="18">
        <f t="shared" si="19"/>
        <v>1386.8</v>
      </c>
      <c r="F44" s="11">
        <v>0</v>
      </c>
      <c r="G44" s="11">
        <v>0</v>
      </c>
      <c r="H44" s="18">
        <v>0</v>
      </c>
      <c r="I44" s="11">
        <v>0</v>
      </c>
      <c r="J44" s="11">
        <v>1399.8</v>
      </c>
      <c r="K44" s="11">
        <v>1386.8</v>
      </c>
      <c r="L44" s="11">
        <v>0</v>
      </c>
      <c r="M44" s="11">
        <v>0</v>
      </c>
      <c r="N44" s="11">
        <v>100</v>
      </c>
      <c r="O44" s="19">
        <f>E44/D44*100</f>
        <v>99.071295899414196</v>
      </c>
      <c r="P44" s="27" t="s">
        <v>229</v>
      </c>
      <c r="Q44" s="13">
        <v>96</v>
      </c>
      <c r="R44" s="21">
        <v>96</v>
      </c>
      <c r="S44" s="13">
        <f t="shared" ref="S44" si="20">R44/Q44*100</f>
        <v>100</v>
      </c>
    </row>
    <row r="45" spans="1:21" ht="66.75" customHeight="1">
      <c r="A45" s="8" t="s">
        <v>452</v>
      </c>
      <c r="B45" s="27" t="s">
        <v>408</v>
      </c>
      <c r="C45" s="10" t="s">
        <v>465</v>
      </c>
      <c r="D45" s="18">
        <f t="shared" si="19"/>
        <v>30271.4</v>
      </c>
      <c r="E45" s="18">
        <f t="shared" si="19"/>
        <v>38103.5</v>
      </c>
      <c r="F45" s="11">
        <v>0</v>
      </c>
      <c r="G45" s="11">
        <v>0</v>
      </c>
      <c r="H45" s="18">
        <v>0</v>
      </c>
      <c r="I45" s="11">
        <v>0</v>
      </c>
      <c r="J45" s="11">
        <v>30271.4</v>
      </c>
      <c r="K45" s="11">
        <v>38103.5</v>
      </c>
      <c r="L45" s="11">
        <v>0</v>
      </c>
      <c r="M45" s="11">
        <v>0</v>
      </c>
      <c r="N45" s="75">
        <v>100</v>
      </c>
      <c r="O45" s="19">
        <f t="shared" ref="O45" si="21">E45/D45*100</f>
        <v>125.87293617077503</v>
      </c>
      <c r="P45" s="27" t="s">
        <v>229</v>
      </c>
      <c r="Q45" s="13">
        <v>96</v>
      </c>
      <c r="R45" s="21">
        <v>96</v>
      </c>
      <c r="S45" s="13">
        <f t="shared" ref="S45" si="22">R45/Q45*100</f>
        <v>100</v>
      </c>
    </row>
    <row r="46" spans="1:21" ht="67.5" customHeight="1">
      <c r="A46" s="8" t="s">
        <v>453</v>
      </c>
      <c r="B46" s="27" t="s">
        <v>409</v>
      </c>
      <c r="C46" s="10" t="s">
        <v>465</v>
      </c>
      <c r="D46" s="11">
        <f t="shared" si="19"/>
        <v>0</v>
      </c>
      <c r="E46" s="11">
        <f t="shared" si="19"/>
        <v>0</v>
      </c>
      <c r="F46" s="11">
        <v>0</v>
      </c>
      <c r="G46" s="11">
        <v>0</v>
      </c>
      <c r="H46" s="18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9">
        <v>0</v>
      </c>
      <c r="O46" s="19">
        <v>0</v>
      </c>
      <c r="P46" s="27" t="s">
        <v>229</v>
      </c>
      <c r="Q46" s="13">
        <v>96</v>
      </c>
      <c r="R46" s="21">
        <v>96</v>
      </c>
      <c r="S46" s="13">
        <f t="shared" ref="S46" si="23">R46/Q46*100</f>
        <v>100</v>
      </c>
    </row>
    <row r="47" spans="1:21" ht="72" customHeight="1">
      <c r="A47" s="8" t="s">
        <v>98</v>
      </c>
      <c r="B47" s="63" t="s">
        <v>38</v>
      </c>
      <c r="C47" s="10" t="s">
        <v>465</v>
      </c>
      <c r="D47" s="11">
        <f t="shared" ref="D47:K47" si="24">D48+D49+D50+D51</f>
        <v>277.10000000000002</v>
      </c>
      <c r="E47" s="11">
        <f t="shared" si="24"/>
        <v>309</v>
      </c>
      <c r="F47" s="11">
        <f t="shared" si="24"/>
        <v>0</v>
      </c>
      <c r="G47" s="11">
        <f t="shared" si="24"/>
        <v>0</v>
      </c>
      <c r="H47" s="18">
        <f t="shared" si="24"/>
        <v>0</v>
      </c>
      <c r="I47" s="11">
        <f t="shared" si="24"/>
        <v>0</v>
      </c>
      <c r="J47" s="11">
        <f t="shared" si="24"/>
        <v>277.10000000000002</v>
      </c>
      <c r="K47" s="11">
        <f t="shared" si="24"/>
        <v>309</v>
      </c>
      <c r="L47" s="11">
        <v>0</v>
      </c>
      <c r="M47" s="11">
        <f>M48+M49+M50+M51</f>
        <v>0</v>
      </c>
      <c r="N47" s="19">
        <v>100</v>
      </c>
      <c r="O47" s="19">
        <f t="shared" ref="O47" si="25">E47/D47*100</f>
        <v>111.51208949837603</v>
      </c>
      <c r="P47" s="10" t="s">
        <v>231</v>
      </c>
      <c r="Q47" s="77">
        <v>7973</v>
      </c>
      <c r="R47" s="32">
        <v>7171</v>
      </c>
      <c r="S47" s="13">
        <f t="shared" si="4"/>
        <v>89.941051047284589</v>
      </c>
      <c r="T47" s="78"/>
      <c r="U47" s="78"/>
    </row>
    <row r="48" spans="1:21" ht="99.75" customHeight="1">
      <c r="A48" s="8" t="s">
        <v>407</v>
      </c>
      <c r="B48" s="27" t="s">
        <v>189</v>
      </c>
      <c r="C48" s="10" t="s">
        <v>465</v>
      </c>
      <c r="D48" s="11">
        <f t="shared" ref="D48:E51" si="26">F48+H48+J48+L48</f>
        <v>0</v>
      </c>
      <c r="E48" s="11">
        <f t="shared" si="26"/>
        <v>0</v>
      </c>
      <c r="F48" s="11">
        <v>0</v>
      </c>
      <c r="G48" s="11">
        <v>0</v>
      </c>
      <c r="H48" s="18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9">
        <v>0</v>
      </c>
      <c r="O48" s="19">
        <v>0</v>
      </c>
      <c r="P48" s="10" t="s">
        <v>232</v>
      </c>
      <c r="Q48" s="77">
        <v>2546</v>
      </c>
      <c r="R48" s="32">
        <v>2254</v>
      </c>
      <c r="S48" s="13">
        <f t="shared" si="4"/>
        <v>88.531029065200315</v>
      </c>
    </row>
    <row r="49" spans="1:21" ht="76.5" customHeight="1">
      <c r="A49" s="8" t="s">
        <v>454</v>
      </c>
      <c r="B49" s="27" t="s">
        <v>213</v>
      </c>
      <c r="C49" s="10" t="s">
        <v>465</v>
      </c>
      <c r="D49" s="11">
        <f t="shared" si="26"/>
        <v>277.10000000000002</v>
      </c>
      <c r="E49" s="11">
        <f t="shared" si="26"/>
        <v>276.10000000000002</v>
      </c>
      <c r="F49" s="11">
        <v>0</v>
      </c>
      <c r="G49" s="11">
        <v>0</v>
      </c>
      <c r="H49" s="18">
        <v>0</v>
      </c>
      <c r="I49" s="11">
        <v>0</v>
      </c>
      <c r="J49" s="11">
        <v>277.10000000000002</v>
      </c>
      <c r="K49" s="11">
        <v>276.10000000000002</v>
      </c>
      <c r="L49" s="11">
        <v>0</v>
      </c>
      <c r="M49" s="11">
        <v>0</v>
      </c>
      <c r="N49" s="19">
        <v>100</v>
      </c>
      <c r="O49" s="19">
        <f t="shared" ref="O49" si="27">E49/D49*100</f>
        <v>99.639119451461568</v>
      </c>
      <c r="P49" s="10" t="s">
        <v>328</v>
      </c>
      <c r="Q49" s="32">
        <v>53.79</v>
      </c>
      <c r="R49" s="32">
        <v>53.79</v>
      </c>
      <c r="S49" s="13">
        <f t="shared" si="4"/>
        <v>100</v>
      </c>
    </row>
    <row r="50" spans="1:21" ht="90" customHeight="1">
      <c r="A50" s="8" t="s">
        <v>455</v>
      </c>
      <c r="B50" s="27" t="s">
        <v>39</v>
      </c>
      <c r="C50" s="10" t="s">
        <v>465</v>
      </c>
      <c r="D50" s="11">
        <f t="shared" si="26"/>
        <v>0</v>
      </c>
      <c r="E50" s="11">
        <f t="shared" si="26"/>
        <v>32.9</v>
      </c>
      <c r="F50" s="11">
        <v>0</v>
      </c>
      <c r="G50" s="11">
        <v>0</v>
      </c>
      <c r="H50" s="18">
        <v>0</v>
      </c>
      <c r="I50" s="11">
        <v>0</v>
      </c>
      <c r="J50" s="11">
        <v>0</v>
      </c>
      <c r="K50" s="11">
        <v>32.9</v>
      </c>
      <c r="L50" s="11">
        <v>0</v>
      </c>
      <c r="M50" s="11">
        <v>0</v>
      </c>
      <c r="N50" s="19">
        <v>0</v>
      </c>
      <c r="O50" s="19">
        <v>0</v>
      </c>
      <c r="P50" s="10" t="s">
        <v>233</v>
      </c>
      <c r="Q50" s="20">
        <v>74</v>
      </c>
      <c r="R50" s="32">
        <v>64</v>
      </c>
      <c r="S50" s="13">
        <f t="shared" si="4"/>
        <v>86.486486486486484</v>
      </c>
    </row>
    <row r="51" spans="1:21" ht="96">
      <c r="A51" s="8" t="s">
        <v>456</v>
      </c>
      <c r="B51" s="27" t="s">
        <v>40</v>
      </c>
      <c r="C51" s="10" t="s">
        <v>465</v>
      </c>
      <c r="D51" s="11">
        <f t="shared" si="26"/>
        <v>0</v>
      </c>
      <c r="E51" s="11">
        <f t="shared" si="26"/>
        <v>0</v>
      </c>
      <c r="F51" s="11">
        <v>0</v>
      </c>
      <c r="G51" s="11">
        <v>0</v>
      </c>
      <c r="H51" s="18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9">
        <v>100</v>
      </c>
      <c r="O51" s="19" t="s">
        <v>445</v>
      </c>
      <c r="P51" s="10" t="s">
        <v>234</v>
      </c>
      <c r="Q51" s="32">
        <v>20.73</v>
      </c>
      <c r="R51" s="32">
        <v>20.71</v>
      </c>
      <c r="S51" s="13">
        <f t="shared" si="4"/>
        <v>99.903521466473705</v>
      </c>
    </row>
    <row r="52" spans="1:21" ht="45" customHeight="1">
      <c r="A52" s="8" t="s">
        <v>66</v>
      </c>
      <c r="B52" s="26" t="s">
        <v>14</v>
      </c>
      <c r="C52" s="10" t="s">
        <v>465</v>
      </c>
      <c r="D52" s="11">
        <f>D53+D57+D64+D66</f>
        <v>27181.59</v>
      </c>
      <c r="E52" s="11">
        <f t="shared" ref="E52:M52" si="28">E53+E57+E64+E66</f>
        <v>28077.64</v>
      </c>
      <c r="F52" s="11">
        <f t="shared" si="28"/>
        <v>2261.02</v>
      </c>
      <c r="G52" s="11">
        <f t="shared" si="28"/>
        <v>2261.02</v>
      </c>
      <c r="H52" s="11">
        <f t="shared" si="28"/>
        <v>6371.6</v>
      </c>
      <c r="I52" s="11">
        <f t="shared" si="28"/>
        <v>5580.1</v>
      </c>
      <c r="J52" s="11">
        <f t="shared" si="28"/>
        <v>6375.88</v>
      </c>
      <c r="K52" s="11">
        <f t="shared" si="28"/>
        <v>6375.41</v>
      </c>
      <c r="L52" s="11">
        <f t="shared" si="28"/>
        <v>12173.09</v>
      </c>
      <c r="M52" s="11">
        <f t="shared" si="28"/>
        <v>13861.11</v>
      </c>
      <c r="N52" s="19">
        <v>100</v>
      </c>
      <c r="O52" s="19">
        <f t="shared" ref="O52" si="29">E52/D52*100</f>
        <v>103.29653268995669</v>
      </c>
      <c r="P52" s="10" t="s">
        <v>235</v>
      </c>
      <c r="Q52" s="32">
        <v>-26.5</v>
      </c>
      <c r="R52" s="32">
        <v>-46.5</v>
      </c>
      <c r="S52" s="13">
        <f>Q52/R52*100</f>
        <v>56.98924731182796</v>
      </c>
      <c r="T52" s="78"/>
      <c r="U52" s="78"/>
    </row>
    <row r="53" spans="1:21" ht="48">
      <c r="A53" s="8" t="s">
        <v>67</v>
      </c>
      <c r="B53" s="63" t="s">
        <v>21</v>
      </c>
      <c r="C53" s="10" t="s">
        <v>465</v>
      </c>
      <c r="D53" s="11">
        <f t="shared" ref="D53:M53" si="30">D54+D55+D56</f>
        <v>1687.54</v>
      </c>
      <c r="E53" s="11">
        <f t="shared" si="30"/>
        <v>895.70999999999992</v>
      </c>
      <c r="F53" s="11">
        <f t="shared" si="30"/>
        <v>0</v>
      </c>
      <c r="G53" s="11">
        <f t="shared" si="30"/>
        <v>0</v>
      </c>
      <c r="H53" s="18">
        <f t="shared" si="30"/>
        <v>791.5</v>
      </c>
      <c r="I53" s="11">
        <f t="shared" si="30"/>
        <v>0</v>
      </c>
      <c r="J53" s="11">
        <f t="shared" si="30"/>
        <v>896.04</v>
      </c>
      <c r="K53" s="11">
        <f t="shared" si="30"/>
        <v>895.70999999999992</v>
      </c>
      <c r="L53" s="11">
        <f t="shared" si="30"/>
        <v>0</v>
      </c>
      <c r="M53" s="11">
        <f t="shared" si="30"/>
        <v>0</v>
      </c>
      <c r="N53" s="19">
        <v>100</v>
      </c>
      <c r="O53" s="19">
        <f>E53/D53*100</f>
        <v>53.07785296941109</v>
      </c>
      <c r="P53" s="10" t="s">
        <v>236</v>
      </c>
      <c r="Q53" s="13">
        <v>-8.6</v>
      </c>
      <c r="R53" s="13">
        <v>-8.5</v>
      </c>
      <c r="S53" s="13">
        <f>Q53/R53*100</f>
        <v>101.17647058823529</v>
      </c>
      <c r="T53" s="78"/>
      <c r="U53" s="78"/>
    </row>
    <row r="54" spans="1:21" ht="56.25" customHeight="1">
      <c r="A54" s="8" t="s">
        <v>101</v>
      </c>
      <c r="B54" s="47" t="s">
        <v>22</v>
      </c>
      <c r="C54" s="10" t="s">
        <v>465</v>
      </c>
      <c r="D54" s="50">
        <f t="shared" ref="D54:E56" si="31">F54+H54+J54+L54</f>
        <v>55.18</v>
      </c>
      <c r="E54" s="11">
        <f t="shared" si="31"/>
        <v>55.18</v>
      </c>
      <c r="F54" s="11">
        <v>0</v>
      </c>
      <c r="G54" s="11">
        <v>0</v>
      </c>
      <c r="H54" s="18">
        <v>0</v>
      </c>
      <c r="I54" s="11">
        <v>0</v>
      </c>
      <c r="J54" s="11">
        <v>55.18</v>
      </c>
      <c r="K54" s="11">
        <v>55.18</v>
      </c>
      <c r="L54" s="11">
        <v>0</v>
      </c>
      <c r="M54" s="11">
        <v>0</v>
      </c>
      <c r="N54" s="19">
        <v>100</v>
      </c>
      <c r="O54" s="19">
        <f>E54/D54*100</f>
        <v>100</v>
      </c>
      <c r="P54" s="10" t="s">
        <v>295</v>
      </c>
      <c r="Q54" s="13">
        <v>8.6999999999999993</v>
      </c>
      <c r="R54" s="13">
        <v>8</v>
      </c>
      <c r="S54" s="13">
        <f t="shared" si="4"/>
        <v>91.954022988505756</v>
      </c>
    </row>
    <row r="55" spans="1:21" ht="54.75" customHeight="1">
      <c r="A55" s="51" t="s">
        <v>214</v>
      </c>
      <c r="B55" s="65" t="s">
        <v>215</v>
      </c>
      <c r="C55" s="39" t="s">
        <v>465</v>
      </c>
      <c r="D55" s="50">
        <f t="shared" si="31"/>
        <v>1585.1</v>
      </c>
      <c r="E55" s="50">
        <f t="shared" si="31"/>
        <v>793.53</v>
      </c>
      <c r="F55" s="50">
        <v>0</v>
      </c>
      <c r="G55" s="50">
        <v>0</v>
      </c>
      <c r="H55" s="66">
        <v>791.5</v>
      </c>
      <c r="I55" s="50">
        <v>0</v>
      </c>
      <c r="J55" s="50">
        <v>793.6</v>
      </c>
      <c r="K55" s="50">
        <v>793.53</v>
      </c>
      <c r="L55" s="50">
        <v>0</v>
      </c>
      <c r="M55" s="50">
        <v>0</v>
      </c>
      <c r="N55" s="52">
        <v>100</v>
      </c>
      <c r="O55" s="19">
        <f>E55/D55*100</f>
        <v>50.06182575231847</v>
      </c>
      <c r="P55" s="10" t="s">
        <v>296</v>
      </c>
      <c r="Q55" s="13">
        <v>17.3</v>
      </c>
      <c r="R55" s="13">
        <v>16.5</v>
      </c>
      <c r="S55" s="13">
        <f>Q55/R55*100</f>
        <v>104.84848484848486</v>
      </c>
    </row>
    <row r="56" spans="1:21" ht="63" customHeight="1">
      <c r="A56" s="8" t="s">
        <v>102</v>
      </c>
      <c r="B56" s="12" t="s">
        <v>23</v>
      </c>
      <c r="C56" s="10" t="s">
        <v>465</v>
      </c>
      <c r="D56" s="11">
        <f t="shared" si="31"/>
        <v>47.26</v>
      </c>
      <c r="E56" s="11">
        <f t="shared" si="31"/>
        <v>47</v>
      </c>
      <c r="F56" s="11">
        <v>0</v>
      </c>
      <c r="G56" s="11">
        <v>0</v>
      </c>
      <c r="H56" s="18">
        <v>0</v>
      </c>
      <c r="I56" s="11">
        <v>0</v>
      </c>
      <c r="J56" s="11">
        <v>47.26</v>
      </c>
      <c r="K56" s="11">
        <v>47</v>
      </c>
      <c r="L56" s="11">
        <v>0</v>
      </c>
      <c r="M56" s="11">
        <v>0</v>
      </c>
      <c r="N56" s="19">
        <v>100</v>
      </c>
      <c r="O56" s="19">
        <f t="shared" ref="O56:O57" si="32">E56/D56*100</f>
        <v>99.449851883199329</v>
      </c>
      <c r="P56" s="10" t="s">
        <v>329</v>
      </c>
      <c r="Q56" s="13">
        <v>586</v>
      </c>
      <c r="R56" s="13">
        <v>529.4</v>
      </c>
      <c r="S56" s="13">
        <f>Q56/R56*100</f>
        <v>110.6913486966377</v>
      </c>
    </row>
    <row r="57" spans="1:21" ht="93" customHeight="1">
      <c r="A57" s="8" t="s">
        <v>68</v>
      </c>
      <c r="B57" s="24" t="s">
        <v>410</v>
      </c>
      <c r="C57" s="10" t="s">
        <v>465</v>
      </c>
      <c r="D57" s="11">
        <f t="shared" ref="D57:M57" si="33">SUM(D58:D63)</f>
        <v>4634.84</v>
      </c>
      <c r="E57" s="11">
        <f t="shared" si="33"/>
        <v>4634.8</v>
      </c>
      <c r="F57" s="11">
        <f t="shared" si="33"/>
        <v>0</v>
      </c>
      <c r="G57" s="11">
        <f t="shared" si="33"/>
        <v>0</v>
      </c>
      <c r="H57" s="18">
        <f t="shared" si="33"/>
        <v>0</v>
      </c>
      <c r="I57" s="11">
        <f t="shared" si="33"/>
        <v>0</v>
      </c>
      <c r="J57" s="11">
        <f t="shared" si="33"/>
        <v>4634.84</v>
      </c>
      <c r="K57" s="11">
        <f t="shared" si="33"/>
        <v>4634.8</v>
      </c>
      <c r="L57" s="11">
        <f t="shared" si="33"/>
        <v>0</v>
      </c>
      <c r="M57" s="11">
        <f t="shared" si="33"/>
        <v>0</v>
      </c>
      <c r="N57" s="19">
        <v>100</v>
      </c>
      <c r="O57" s="19">
        <f t="shared" si="32"/>
        <v>99.999136971287044</v>
      </c>
      <c r="P57" s="10" t="s">
        <v>237</v>
      </c>
      <c r="Q57" s="13">
        <v>99</v>
      </c>
      <c r="R57" s="14">
        <v>99</v>
      </c>
      <c r="S57" s="13">
        <f t="shared" si="4"/>
        <v>100</v>
      </c>
      <c r="T57" s="78"/>
      <c r="U57" s="78"/>
    </row>
    <row r="58" spans="1:21" ht="81" customHeight="1">
      <c r="A58" s="8" t="s">
        <v>99</v>
      </c>
      <c r="B58" s="12" t="s">
        <v>24</v>
      </c>
      <c r="C58" s="10" t="s">
        <v>490</v>
      </c>
      <c r="D58" s="11">
        <f t="shared" ref="D58:E65" si="34">F58+H58+J58+L58</f>
        <v>403</v>
      </c>
      <c r="E58" s="11">
        <f t="shared" si="34"/>
        <v>403</v>
      </c>
      <c r="F58" s="11">
        <v>0</v>
      </c>
      <c r="G58" s="11">
        <v>0</v>
      </c>
      <c r="H58" s="18">
        <v>0</v>
      </c>
      <c r="I58" s="11">
        <v>0</v>
      </c>
      <c r="J58" s="11">
        <v>403</v>
      </c>
      <c r="K58" s="11">
        <v>403</v>
      </c>
      <c r="L58" s="11">
        <v>0</v>
      </c>
      <c r="M58" s="11">
        <v>0</v>
      </c>
      <c r="N58" s="19">
        <v>100</v>
      </c>
      <c r="O58" s="19">
        <f t="shared" si="3"/>
        <v>100</v>
      </c>
      <c r="P58" s="10" t="s">
        <v>297</v>
      </c>
      <c r="Q58" s="20">
        <v>25</v>
      </c>
      <c r="R58" s="14">
        <v>25</v>
      </c>
      <c r="S58" s="13">
        <f t="shared" si="4"/>
        <v>100</v>
      </c>
    </row>
    <row r="59" spans="1:21" ht="113.25" customHeight="1">
      <c r="A59" s="8" t="s">
        <v>100</v>
      </c>
      <c r="B59" s="12" t="s">
        <v>411</v>
      </c>
      <c r="C59" s="10" t="s">
        <v>490</v>
      </c>
      <c r="D59" s="11">
        <f t="shared" si="34"/>
        <v>86.14</v>
      </c>
      <c r="E59" s="11">
        <f t="shared" si="34"/>
        <v>86.13</v>
      </c>
      <c r="F59" s="11">
        <v>0</v>
      </c>
      <c r="G59" s="11">
        <v>0</v>
      </c>
      <c r="H59" s="18">
        <v>0</v>
      </c>
      <c r="I59" s="11">
        <v>0</v>
      </c>
      <c r="J59" s="11">
        <v>86.14</v>
      </c>
      <c r="K59" s="11">
        <v>86.13</v>
      </c>
      <c r="L59" s="11">
        <v>0</v>
      </c>
      <c r="M59" s="11">
        <v>0</v>
      </c>
      <c r="N59" s="19">
        <v>100</v>
      </c>
      <c r="O59" s="19">
        <f t="shared" si="3"/>
        <v>99.988390991409332</v>
      </c>
      <c r="P59" s="10" t="s">
        <v>238</v>
      </c>
      <c r="Q59" s="20">
        <v>191</v>
      </c>
      <c r="R59" s="14">
        <v>161</v>
      </c>
      <c r="S59" s="13">
        <f t="shared" si="4"/>
        <v>84.293193717277475</v>
      </c>
    </row>
    <row r="60" spans="1:21" ht="122.25" customHeight="1">
      <c r="A60" s="8" t="s">
        <v>133</v>
      </c>
      <c r="B60" s="47" t="s">
        <v>412</v>
      </c>
      <c r="C60" s="10" t="s">
        <v>490</v>
      </c>
      <c r="D60" s="11">
        <f t="shared" si="34"/>
        <v>11.9</v>
      </c>
      <c r="E60" s="11">
        <f t="shared" si="34"/>
        <v>11.87</v>
      </c>
      <c r="F60" s="11">
        <v>0</v>
      </c>
      <c r="G60" s="11">
        <v>0</v>
      </c>
      <c r="H60" s="18">
        <v>0</v>
      </c>
      <c r="I60" s="11">
        <v>0</v>
      </c>
      <c r="J60" s="11">
        <v>11.9</v>
      </c>
      <c r="K60" s="11">
        <v>11.87</v>
      </c>
      <c r="L60" s="11">
        <v>0</v>
      </c>
      <c r="M60" s="11">
        <v>0</v>
      </c>
      <c r="N60" s="19">
        <v>100</v>
      </c>
      <c r="O60" s="19">
        <f t="shared" si="3"/>
        <v>99.747899159663859</v>
      </c>
      <c r="P60" s="10" t="s">
        <v>416</v>
      </c>
      <c r="Q60" s="20">
        <v>2700</v>
      </c>
      <c r="R60" s="14">
        <v>2700</v>
      </c>
      <c r="S60" s="13">
        <f t="shared" si="4"/>
        <v>100</v>
      </c>
    </row>
    <row r="61" spans="1:21" ht="74.25" customHeight="1">
      <c r="A61" s="8" t="s">
        <v>360</v>
      </c>
      <c r="B61" s="12" t="s">
        <v>134</v>
      </c>
      <c r="C61" s="10" t="s">
        <v>465</v>
      </c>
      <c r="D61" s="11">
        <f t="shared" si="34"/>
        <v>0</v>
      </c>
      <c r="E61" s="11">
        <f t="shared" si="34"/>
        <v>0</v>
      </c>
      <c r="F61" s="11">
        <v>0</v>
      </c>
      <c r="G61" s="11">
        <v>0</v>
      </c>
      <c r="H61" s="18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9">
        <v>0</v>
      </c>
      <c r="O61" s="19">
        <v>0</v>
      </c>
      <c r="P61" s="10" t="s">
        <v>417</v>
      </c>
      <c r="Q61" s="20">
        <v>58</v>
      </c>
      <c r="R61" s="48">
        <v>58</v>
      </c>
      <c r="S61" s="13">
        <f t="shared" si="4"/>
        <v>100</v>
      </c>
    </row>
    <row r="62" spans="1:21" ht="54" customHeight="1">
      <c r="A62" s="8" t="s">
        <v>361</v>
      </c>
      <c r="B62" s="12" t="s">
        <v>413</v>
      </c>
      <c r="C62" s="10" t="s">
        <v>465</v>
      </c>
      <c r="D62" s="11">
        <f t="shared" si="34"/>
        <v>4021</v>
      </c>
      <c r="E62" s="11">
        <f t="shared" si="34"/>
        <v>4021</v>
      </c>
      <c r="F62" s="11">
        <v>0</v>
      </c>
      <c r="G62" s="11">
        <v>0</v>
      </c>
      <c r="H62" s="18">
        <v>0</v>
      </c>
      <c r="I62" s="11">
        <v>0</v>
      </c>
      <c r="J62" s="11">
        <v>4021</v>
      </c>
      <c r="K62" s="11">
        <v>4021</v>
      </c>
      <c r="L62" s="11">
        <v>0</v>
      </c>
      <c r="M62" s="11">
        <v>0</v>
      </c>
      <c r="N62" s="19">
        <v>100</v>
      </c>
      <c r="O62" s="19">
        <f t="shared" si="3"/>
        <v>100</v>
      </c>
      <c r="P62" s="10" t="s">
        <v>239</v>
      </c>
      <c r="Q62" s="29">
        <v>100</v>
      </c>
      <c r="R62" s="29">
        <v>100</v>
      </c>
      <c r="S62" s="13">
        <f t="shared" si="4"/>
        <v>100</v>
      </c>
    </row>
    <row r="63" spans="1:21" ht="48">
      <c r="A63" s="8" t="s">
        <v>362</v>
      </c>
      <c r="B63" s="12" t="s">
        <v>414</v>
      </c>
      <c r="C63" s="10" t="s">
        <v>465</v>
      </c>
      <c r="D63" s="11">
        <f t="shared" si="34"/>
        <v>112.8</v>
      </c>
      <c r="E63" s="11">
        <f t="shared" si="34"/>
        <v>112.8</v>
      </c>
      <c r="F63" s="11">
        <v>0</v>
      </c>
      <c r="G63" s="11">
        <v>0</v>
      </c>
      <c r="H63" s="18">
        <v>0</v>
      </c>
      <c r="I63" s="11">
        <v>0</v>
      </c>
      <c r="J63" s="11">
        <v>112.8</v>
      </c>
      <c r="K63" s="11">
        <v>112.8</v>
      </c>
      <c r="L63" s="11">
        <v>0</v>
      </c>
      <c r="M63" s="11">
        <v>0</v>
      </c>
      <c r="N63" s="19">
        <v>100</v>
      </c>
      <c r="O63" s="19">
        <f t="shared" si="3"/>
        <v>100</v>
      </c>
      <c r="P63" s="10" t="s">
        <v>240</v>
      </c>
      <c r="Q63" s="29">
        <v>100</v>
      </c>
      <c r="R63" s="29">
        <v>100</v>
      </c>
      <c r="S63" s="13">
        <f t="shared" si="4"/>
        <v>100</v>
      </c>
    </row>
    <row r="64" spans="1:21" ht="93.75" customHeight="1">
      <c r="A64" s="8" t="s">
        <v>69</v>
      </c>
      <c r="B64" s="24" t="s">
        <v>515</v>
      </c>
      <c r="C64" s="10" t="s">
        <v>465</v>
      </c>
      <c r="D64" s="11">
        <f t="shared" si="34"/>
        <v>18614.21</v>
      </c>
      <c r="E64" s="11">
        <f t="shared" si="34"/>
        <v>20302.23</v>
      </c>
      <c r="F64" s="11">
        <f t="shared" ref="F64:M64" si="35">F65</f>
        <v>2261.02</v>
      </c>
      <c r="G64" s="11">
        <f t="shared" si="35"/>
        <v>2261.02</v>
      </c>
      <c r="H64" s="18">
        <f t="shared" si="35"/>
        <v>3380.1</v>
      </c>
      <c r="I64" s="11">
        <f t="shared" si="35"/>
        <v>3380.1</v>
      </c>
      <c r="J64" s="11">
        <f t="shared" si="35"/>
        <v>800</v>
      </c>
      <c r="K64" s="11">
        <f t="shared" si="35"/>
        <v>800</v>
      </c>
      <c r="L64" s="11">
        <f t="shared" si="35"/>
        <v>12173.09</v>
      </c>
      <c r="M64" s="11">
        <f t="shared" si="35"/>
        <v>13861.11</v>
      </c>
      <c r="N64" s="19">
        <v>100</v>
      </c>
      <c r="O64" s="19">
        <f t="shared" si="3"/>
        <v>109.0684482446475</v>
      </c>
      <c r="P64" s="10" t="s">
        <v>299</v>
      </c>
      <c r="Q64" s="20">
        <v>13</v>
      </c>
      <c r="R64" s="20">
        <v>13</v>
      </c>
      <c r="S64" s="13">
        <f t="shared" si="4"/>
        <v>100</v>
      </c>
      <c r="T64" s="78"/>
      <c r="U64" s="78"/>
    </row>
    <row r="65" spans="1:21" s="15" customFormat="1" ht="64.5" customHeight="1">
      <c r="A65" s="30" t="s">
        <v>103</v>
      </c>
      <c r="B65" s="47" t="s">
        <v>298</v>
      </c>
      <c r="C65" s="10" t="s">
        <v>465</v>
      </c>
      <c r="D65" s="11">
        <f t="shared" si="34"/>
        <v>18614.21</v>
      </c>
      <c r="E65" s="11">
        <f t="shared" si="34"/>
        <v>20302.23</v>
      </c>
      <c r="F65" s="22">
        <v>2261.02</v>
      </c>
      <c r="G65" s="22">
        <v>2261.02</v>
      </c>
      <c r="H65" s="18">
        <v>3380.1</v>
      </c>
      <c r="I65" s="22">
        <v>3380.1</v>
      </c>
      <c r="J65" s="22">
        <v>800</v>
      </c>
      <c r="K65" s="28">
        <v>800</v>
      </c>
      <c r="L65" s="22">
        <v>12173.09</v>
      </c>
      <c r="M65" s="28">
        <v>13861.11</v>
      </c>
      <c r="N65" s="59">
        <v>100</v>
      </c>
      <c r="O65" s="19">
        <f t="shared" si="3"/>
        <v>109.0684482446475</v>
      </c>
      <c r="P65" s="10" t="s">
        <v>299</v>
      </c>
      <c r="Q65" s="20">
        <v>13</v>
      </c>
      <c r="R65" s="13">
        <v>13</v>
      </c>
      <c r="S65" s="13">
        <f t="shared" si="4"/>
        <v>100</v>
      </c>
    </row>
    <row r="66" spans="1:21" s="15" customFormat="1" ht="135" customHeight="1">
      <c r="A66" s="64" t="s">
        <v>491</v>
      </c>
      <c r="B66" s="45" t="s">
        <v>516</v>
      </c>
      <c r="C66" s="10" t="s">
        <v>506</v>
      </c>
      <c r="D66" s="28">
        <f t="shared" ref="D66" si="36">D67+D68+D69+D70+D71+D72+D73</f>
        <v>2245</v>
      </c>
      <c r="E66" s="28">
        <f t="shared" ref="E66" si="37">E67+E68+E69+E70+E71+E72+E73</f>
        <v>2244.9</v>
      </c>
      <c r="F66" s="28">
        <f t="shared" ref="F66:L66" si="38">F67+F68+F69+F70+F71+F72+F73</f>
        <v>0</v>
      </c>
      <c r="G66" s="28">
        <f t="shared" si="38"/>
        <v>0</v>
      </c>
      <c r="H66" s="28">
        <f t="shared" si="38"/>
        <v>2200</v>
      </c>
      <c r="I66" s="28">
        <f t="shared" si="38"/>
        <v>2200</v>
      </c>
      <c r="J66" s="28">
        <f t="shared" si="38"/>
        <v>45</v>
      </c>
      <c r="K66" s="28">
        <f t="shared" si="38"/>
        <v>44.9</v>
      </c>
      <c r="L66" s="28">
        <f t="shared" si="38"/>
        <v>0</v>
      </c>
      <c r="M66" s="28">
        <f>M67+M68+M69+M70+M71+M72+M73</f>
        <v>0</v>
      </c>
      <c r="N66" s="59">
        <v>100</v>
      </c>
      <c r="O66" s="19">
        <f t="shared" ref="O66:O67" si="39">E66/D66*100</f>
        <v>99.995545657015597</v>
      </c>
      <c r="P66" s="10" t="s">
        <v>507</v>
      </c>
      <c r="Q66" s="20">
        <v>2</v>
      </c>
      <c r="R66" s="20">
        <v>8</v>
      </c>
      <c r="S66" s="20">
        <f t="shared" si="4"/>
        <v>400</v>
      </c>
      <c r="T66" s="78"/>
      <c r="U66" s="78"/>
    </row>
    <row r="67" spans="1:21" s="15" customFormat="1" ht="99.75" customHeight="1">
      <c r="A67" s="30" t="s">
        <v>492</v>
      </c>
      <c r="B67" s="47" t="s">
        <v>493</v>
      </c>
      <c r="C67" s="10" t="s">
        <v>506</v>
      </c>
      <c r="D67" s="11">
        <f t="shared" ref="D67" si="40">F67+H67+J67+L67</f>
        <v>2245</v>
      </c>
      <c r="E67" s="11">
        <f t="shared" ref="E67" si="41">G67+I67+K67+M67</f>
        <v>2244.9</v>
      </c>
      <c r="F67" s="22">
        <v>0</v>
      </c>
      <c r="G67" s="22">
        <v>0</v>
      </c>
      <c r="H67" s="18">
        <v>2200</v>
      </c>
      <c r="I67" s="22">
        <v>2200</v>
      </c>
      <c r="J67" s="22">
        <v>45</v>
      </c>
      <c r="K67" s="28">
        <v>44.9</v>
      </c>
      <c r="L67" s="22">
        <v>0</v>
      </c>
      <c r="M67" s="28">
        <v>0</v>
      </c>
      <c r="N67" s="59">
        <v>100</v>
      </c>
      <c r="O67" s="19">
        <f t="shared" si="39"/>
        <v>99.995545657015597</v>
      </c>
      <c r="P67" s="10" t="s">
        <v>508</v>
      </c>
      <c r="Q67" s="20">
        <v>1</v>
      </c>
      <c r="R67" s="20">
        <v>1</v>
      </c>
      <c r="S67" s="13">
        <f t="shared" si="4"/>
        <v>100</v>
      </c>
    </row>
    <row r="68" spans="1:21" s="15" customFormat="1" ht="136.5" customHeight="1">
      <c r="A68" s="30" t="s">
        <v>494</v>
      </c>
      <c r="B68" s="47" t="s">
        <v>495</v>
      </c>
      <c r="C68" s="10" t="s">
        <v>506</v>
      </c>
      <c r="D68" s="11">
        <f t="shared" ref="D68:D69" si="42">F68+H68+J68+L68</f>
        <v>0</v>
      </c>
      <c r="E68" s="11">
        <f t="shared" ref="E68:E69" si="43">G68+I68+K68+M68</f>
        <v>0</v>
      </c>
      <c r="F68" s="22">
        <v>0</v>
      </c>
      <c r="G68" s="22">
        <v>0</v>
      </c>
      <c r="H68" s="18">
        <v>0</v>
      </c>
      <c r="I68" s="22">
        <v>0</v>
      </c>
      <c r="J68" s="22">
        <v>0</v>
      </c>
      <c r="K68" s="28">
        <v>0</v>
      </c>
      <c r="L68" s="22">
        <v>0</v>
      </c>
      <c r="M68" s="28">
        <v>0</v>
      </c>
      <c r="N68" s="59">
        <v>0</v>
      </c>
      <c r="O68" s="19">
        <v>0</v>
      </c>
      <c r="P68" s="10" t="s">
        <v>509</v>
      </c>
      <c r="Q68" s="20">
        <v>7</v>
      </c>
      <c r="R68" s="20">
        <v>7</v>
      </c>
      <c r="S68" s="13">
        <f t="shared" si="4"/>
        <v>100</v>
      </c>
    </row>
    <row r="69" spans="1:21" s="15" customFormat="1" ht="157.5" customHeight="1">
      <c r="A69" s="30" t="s">
        <v>496</v>
      </c>
      <c r="B69" s="47" t="s">
        <v>497</v>
      </c>
      <c r="C69" s="10" t="s">
        <v>506</v>
      </c>
      <c r="D69" s="11">
        <f t="shared" si="42"/>
        <v>0</v>
      </c>
      <c r="E69" s="11">
        <f t="shared" si="43"/>
        <v>0</v>
      </c>
      <c r="F69" s="22">
        <v>0</v>
      </c>
      <c r="G69" s="22">
        <v>0</v>
      </c>
      <c r="H69" s="18">
        <v>0</v>
      </c>
      <c r="I69" s="22">
        <v>0</v>
      </c>
      <c r="J69" s="22">
        <v>0</v>
      </c>
      <c r="K69" s="28">
        <v>0</v>
      </c>
      <c r="L69" s="22">
        <v>0</v>
      </c>
      <c r="M69" s="28">
        <v>0</v>
      </c>
      <c r="N69" s="59">
        <v>0</v>
      </c>
      <c r="O69" s="19">
        <v>0</v>
      </c>
      <c r="P69" s="10" t="s">
        <v>510</v>
      </c>
      <c r="Q69" s="20">
        <v>5</v>
      </c>
      <c r="R69" s="13">
        <v>5</v>
      </c>
      <c r="S69" s="13">
        <f t="shared" si="4"/>
        <v>100</v>
      </c>
    </row>
    <row r="70" spans="1:21" s="15" customFormat="1" ht="146.25" customHeight="1">
      <c r="A70" s="30" t="s">
        <v>498</v>
      </c>
      <c r="B70" s="47" t="s">
        <v>499</v>
      </c>
      <c r="C70" s="10" t="s">
        <v>506</v>
      </c>
      <c r="D70" s="11">
        <f t="shared" ref="D70:D71" si="44">F70+H70+J70+L70</f>
        <v>0</v>
      </c>
      <c r="E70" s="11">
        <f t="shared" ref="E70:E73" si="45">G70+I70+K70+M70</f>
        <v>0</v>
      </c>
      <c r="F70" s="22">
        <v>0</v>
      </c>
      <c r="G70" s="22">
        <v>0</v>
      </c>
      <c r="H70" s="18">
        <v>0</v>
      </c>
      <c r="I70" s="22">
        <v>0</v>
      </c>
      <c r="J70" s="22">
        <v>0</v>
      </c>
      <c r="K70" s="28">
        <v>0</v>
      </c>
      <c r="L70" s="22">
        <v>0</v>
      </c>
      <c r="M70" s="28">
        <v>0</v>
      </c>
      <c r="N70" s="59">
        <v>0</v>
      </c>
      <c r="O70" s="19">
        <v>0</v>
      </c>
      <c r="P70" s="10" t="s">
        <v>511</v>
      </c>
      <c r="Q70" s="20">
        <v>5</v>
      </c>
      <c r="R70" s="13">
        <v>5</v>
      </c>
      <c r="S70" s="13">
        <f t="shared" si="4"/>
        <v>100</v>
      </c>
    </row>
    <row r="71" spans="1:21" s="15" customFormat="1" ht="81" customHeight="1">
      <c r="A71" s="30" t="s">
        <v>500</v>
      </c>
      <c r="B71" s="47" t="s">
        <v>501</v>
      </c>
      <c r="C71" s="10" t="s">
        <v>506</v>
      </c>
      <c r="D71" s="11">
        <f t="shared" si="44"/>
        <v>0</v>
      </c>
      <c r="E71" s="11">
        <f t="shared" si="45"/>
        <v>0</v>
      </c>
      <c r="F71" s="22">
        <v>0</v>
      </c>
      <c r="G71" s="22">
        <v>0</v>
      </c>
      <c r="H71" s="18">
        <v>0</v>
      </c>
      <c r="I71" s="22">
        <v>0</v>
      </c>
      <c r="J71" s="22">
        <v>0</v>
      </c>
      <c r="K71" s="28">
        <v>0</v>
      </c>
      <c r="L71" s="22">
        <v>0</v>
      </c>
      <c r="M71" s="28">
        <v>0</v>
      </c>
      <c r="N71" s="59">
        <v>0</v>
      </c>
      <c r="O71" s="19">
        <v>0</v>
      </c>
      <c r="P71" s="10" t="s">
        <v>512</v>
      </c>
      <c r="Q71" s="20">
        <v>50</v>
      </c>
      <c r="R71" s="13">
        <v>50</v>
      </c>
      <c r="S71" s="13">
        <f t="shared" si="4"/>
        <v>100</v>
      </c>
    </row>
    <row r="72" spans="1:21" s="15" customFormat="1" ht="123.75" customHeight="1">
      <c r="A72" s="30" t="s">
        <v>502</v>
      </c>
      <c r="B72" s="47" t="s">
        <v>503</v>
      </c>
      <c r="C72" s="10" t="s">
        <v>506</v>
      </c>
      <c r="D72" s="11">
        <f t="shared" ref="D72:D73" si="46">F72+H72+J72+L72</f>
        <v>0</v>
      </c>
      <c r="E72" s="11">
        <f t="shared" si="45"/>
        <v>0</v>
      </c>
      <c r="F72" s="22">
        <v>0</v>
      </c>
      <c r="G72" s="22">
        <v>0</v>
      </c>
      <c r="H72" s="18">
        <v>0</v>
      </c>
      <c r="I72" s="22">
        <v>0</v>
      </c>
      <c r="J72" s="22">
        <v>0</v>
      </c>
      <c r="K72" s="28">
        <v>0</v>
      </c>
      <c r="L72" s="22">
        <v>0</v>
      </c>
      <c r="M72" s="28">
        <v>0</v>
      </c>
      <c r="N72" s="59">
        <v>0</v>
      </c>
      <c r="O72" s="19">
        <v>0</v>
      </c>
      <c r="P72" s="10" t="s">
        <v>513</v>
      </c>
      <c r="Q72" s="20">
        <v>22</v>
      </c>
      <c r="R72" s="13">
        <v>22</v>
      </c>
      <c r="S72" s="13">
        <f t="shared" si="4"/>
        <v>100</v>
      </c>
    </row>
    <row r="73" spans="1:21" s="15" customFormat="1" ht="120.75" customHeight="1">
      <c r="A73" s="30" t="s">
        <v>504</v>
      </c>
      <c r="B73" s="47" t="s">
        <v>505</v>
      </c>
      <c r="C73" s="10" t="s">
        <v>506</v>
      </c>
      <c r="D73" s="11">
        <f t="shared" si="46"/>
        <v>0</v>
      </c>
      <c r="E73" s="11">
        <f t="shared" si="45"/>
        <v>0</v>
      </c>
      <c r="F73" s="22">
        <v>0</v>
      </c>
      <c r="G73" s="22">
        <v>0</v>
      </c>
      <c r="H73" s="18">
        <v>0</v>
      </c>
      <c r="I73" s="22">
        <v>0</v>
      </c>
      <c r="J73" s="22">
        <v>0</v>
      </c>
      <c r="K73" s="28">
        <v>0</v>
      </c>
      <c r="L73" s="22">
        <v>0</v>
      </c>
      <c r="M73" s="28">
        <v>0</v>
      </c>
      <c r="N73" s="59">
        <v>0</v>
      </c>
      <c r="O73" s="19">
        <v>0</v>
      </c>
      <c r="P73" s="10" t="s">
        <v>514</v>
      </c>
      <c r="Q73" s="20">
        <v>5</v>
      </c>
      <c r="R73" s="13">
        <v>5</v>
      </c>
      <c r="S73" s="13">
        <f t="shared" si="4"/>
        <v>100</v>
      </c>
    </row>
    <row r="74" spans="1:21" ht="60">
      <c r="A74" s="8" t="s">
        <v>71</v>
      </c>
      <c r="B74" s="43" t="s">
        <v>25</v>
      </c>
      <c r="C74" s="10" t="s">
        <v>465</v>
      </c>
      <c r="D74" s="11">
        <f t="shared" ref="D74" si="47">D76+D77+D78+D75</f>
        <v>1683.1999999999998</v>
      </c>
      <c r="E74" s="11">
        <f t="shared" ref="E74" si="48">E76+E77+E78+E75</f>
        <v>1683.1999999999998</v>
      </c>
      <c r="F74" s="11">
        <f t="shared" ref="F74" si="49">F76+F77+F78+F75</f>
        <v>0</v>
      </c>
      <c r="G74" s="11">
        <f t="shared" ref="G74" si="50">G76+G77+G78+G75</f>
        <v>0</v>
      </c>
      <c r="H74" s="18">
        <f t="shared" ref="H74" si="51">H76+H77+H78+H75</f>
        <v>0</v>
      </c>
      <c r="I74" s="11">
        <f t="shared" ref="I74" si="52">I76+I77+I78+I75</f>
        <v>0</v>
      </c>
      <c r="J74" s="11">
        <f>J76+J77+J78+J75</f>
        <v>1683.1999999999998</v>
      </c>
      <c r="K74" s="11">
        <f t="shared" ref="K74:M74" si="53">K76+K77+K78+K75</f>
        <v>1683.1999999999998</v>
      </c>
      <c r="L74" s="11">
        <f t="shared" si="53"/>
        <v>0</v>
      </c>
      <c r="M74" s="11">
        <f t="shared" si="53"/>
        <v>0</v>
      </c>
      <c r="N74" s="19">
        <v>100</v>
      </c>
      <c r="O74" s="19">
        <f t="shared" si="3"/>
        <v>100</v>
      </c>
      <c r="P74" s="10" t="s">
        <v>487</v>
      </c>
      <c r="Q74" s="20">
        <v>4940</v>
      </c>
      <c r="R74" s="21">
        <v>2323</v>
      </c>
      <c r="S74" s="13">
        <f>Q74/R74*100</f>
        <v>212.65604821351701</v>
      </c>
    </row>
    <row r="75" spans="1:21" ht="75" customHeight="1">
      <c r="A75" s="8" t="s">
        <v>136</v>
      </c>
      <c r="B75" s="12" t="s">
        <v>135</v>
      </c>
      <c r="C75" s="10" t="s">
        <v>465</v>
      </c>
      <c r="D75" s="11">
        <f>F75+H75+J75+L75</f>
        <v>0</v>
      </c>
      <c r="E75" s="11">
        <f>G75+I75+K75+M75</f>
        <v>0</v>
      </c>
      <c r="F75" s="11">
        <v>0</v>
      </c>
      <c r="G75" s="11">
        <v>0</v>
      </c>
      <c r="H75" s="18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9">
        <v>0</v>
      </c>
      <c r="O75" s="19">
        <v>0</v>
      </c>
      <c r="P75" s="10" t="s">
        <v>444</v>
      </c>
      <c r="Q75" s="13">
        <v>0</v>
      </c>
      <c r="R75" s="13">
        <v>0</v>
      </c>
      <c r="S75" s="13">
        <v>0</v>
      </c>
    </row>
    <row r="76" spans="1:21" ht="48" customHeight="1">
      <c r="A76" s="8" t="s">
        <v>392</v>
      </c>
      <c r="B76" s="61" t="s">
        <v>26</v>
      </c>
      <c r="C76" s="10" t="s">
        <v>465</v>
      </c>
      <c r="D76" s="11">
        <f>F76+H76+J76+L76</f>
        <v>1075.3</v>
      </c>
      <c r="E76" s="11">
        <f>G76+I76+K76+M76</f>
        <v>1075.3</v>
      </c>
      <c r="F76" s="22">
        <v>0</v>
      </c>
      <c r="G76" s="22">
        <v>0</v>
      </c>
      <c r="H76" s="18">
        <v>0</v>
      </c>
      <c r="I76" s="22">
        <v>0</v>
      </c>
      <c r="J76" s="22">
        <v>1075.3</v>
      </c>
      <c r="K76" s="22">
        <v>1075.3</v>
      </c>
      <c r="L76" s="22">
        <v>0</v>
      </c>
      <c r="M76" s="22">
        <v>0</v>
      </c>
      <c r="N76" s="62">
        <v>100</v>
      </c>
      <c r="O76" s="19">
        <f t="shared" si="3"/>
        <v>100</v>
      </c>
      <c r="P76" s="10" t="s">
        <v>241</v>
      </c>
      <c r="Q76" s="20">
        <v>0</v>
      </c>
      <c r="R76" s="13">
        <v>13</v>
      </c>
      <c r="S76" s="13" t="s">
        <v>445</v>
      </c>
    </row>
    <row r="77" spans="1:21" ht="89.25" customHeight="1">
      <c r="A77" s="8" t="s">
        <v>391</v>
      </c>
      <c r="B77" s="12" t="s">
        <v>104</v>
      </c>
      <c r="C77" s="10" t="s">
        <v>465</v>
      </c>
      <c r="D77" s="11">
        <f t="shared" ref="D77:D79" si="54">F77+H77+J77+L77</f>
        <v>607.9</v>
      </c>
      <c r="E77" s="11">
        <f t="shared" ref="E77:E79" si="55">G77+I77+K77+M77</f>
        <v>607.9</v>
      </c>
      <c r="F77" s="22">
        <v>0</v>
      </c>
      <c r="G77" s="22">
        <v>0</v>
      </c>
      <c r="H77" s="18">
        <v>0</v>
      </c>
      <c r="I77" s="22">
        <v>0</v>
      </c>
      <c r="J77" s="22">
        <v>607.9</v>
      </c>
      <c r="K77" s="22">
        <v>607.9</v>
      </c>
      <c r="L77" s="22">
        <v>0</v>
      </c>
      <c r="M77" s="22">
        <v>0</v>
      </c>
      <c r="N77" s="62">
        <v>100</v>
      </c>
      <c r="O77" s="62">
        <f t="shared" si="3"/>
        <v>100</v>
      </c>
      <c r="P77" s="10" t="s">
        <v>242</v>
      </c>
      <c r="Q77" s="20">
        <v>11790</v>
      </c>
      <c r="R77" s="21">
        <v>45659</v>
      </c>
      <c r="S77" s="13">
        <f t="shared" si="4"/>
        <v>387.26887192536049</v>
      </c>
    </row>
    <row r="78" spans="1:21" ht="62.25" customHeight="1">
      <c r="A78" s="8" t="s">
        <v>137</v>
      </c>
      <c r="B78" s="12" t="s">
        <v>27</v>
      </c>
      <c r="C78" s="10" t="s">
        <v>465</v>
      </c>
      <c r="D78" s="11">
        <f t="shared" si="54"/>
        <v>0</v>
      </c>
      <c r="E78" s="11">
        <f t="shared" si="55"/>
        <v>0</v>
      </c>
      <c r="F78" s="22">
        <v>0</v>
      </c>
      <c r="G78" s="22">
        <v>0</v>
      </c>
      <c r="H78" s="18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62">
        <v>0</v>
      </c>
      <c r="O78" s="62">
        <v>0</v>
      </c>
      <c r="P78" s="10" t="s">
        <v>243</v>
      </c>
      <c r="Q78" s="20">
        <v>61</v>
      </c>
      <c r="R78" s="57">
        <v>46</v>
      </c>
      <c r="S78" s="13">
        <f>Q78/R78*100</f>
        <v>132.60869565217391</v>
      </c>
    </row>
    <row r="79" spans="1:21" ht="90.75" customHeight="1">
      <c r="A79" s="8" t="s">
        <v>488</v>
      </c>
      <c r="B79" s="12" t="s">
        <v>489</v>
      </c>
      <c r="C79" s="10" t="s">
        <v>465</v>
      </c>
      <c r="D79" s="11">
        <f t="shared" si="54"/>
        <v>0</v>
      </c>
      <c r="E79" s="11">
        <f t="shared" si="55"/>
        <v>0</v>
      </c>
      <c r="F79" s="22">
        <v>0</v>
      </c>
      <c r="G79" s="22">
        <v>0</v>
      </c>
      <c r="H79" s="18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62">
        <v>0</v>
      </c>
      <c r="O79" s="62">
        <v>0</v>
      </c>
      <c r="P79" s="10" t="s">
        <v>242</v>
      </c>
      <c r="Q79" s="20">
        <v>11790</v>
      </c>
      <c r="R79" s="21">
        <v>45659</v>
      </c>
      <c r="S79" s="13">
        <f t="shared" ref="S79" si="56">R79/Q79*100</f>
        <v>387.26887192536049</v>
      </c>
    </row>
    <row r="80" spans="1:21" ht="101.25" customHeight="1">
      <c r="A80" s="8" t="s">
        <v>70</v>
      </c>
      <c r="B80" s="43" t="s">
        <v>179</v>
      </c>
      <c r="C80" s="10" t="s">
        <v>475</v>
      </c>
      <c r="D80" s="11">
        <f>F80+H80+J80+L80</f>
        <v>72399.86</v>
      </c>
      <c r="E80" s="11">
        <f>G80+I80+K80+M80</f>
        <v>70278.12</v>
      </c>
      <c r="F80" s="11">
        <f t="shared" ref="F80:M80" si="57">F81+F86+F92</f>
        <v>53241.9</v>
      </c>
      <c r="G80" s="11">
        <f t="shared" si="57"/>
        <v>51470.33</v>
      </c>
      <c r="H80" s="18">
        <f t="shared" si="57"/>
        <v>15501</v>
      </c>
      <c r="I80" s="11">
        <f t="shared" si="57"/>
        <v>15187.810000000001</v>
      </c>
      <c r="J80" s="11">
        <f t="shared" si="57"/>
        <v>3656.96</v>
      </c>
      <c r="K80" s="11">
        <f t="shared" si="57"/>
        <v>3619.98</v>
      </c>
      <c r="L80" s="11">
        <f t="shared" si="57"/>
        <v>0</v>
      </c>
      <c r="M80" s="11">
        <f t="shared" si="57"/>
        <v>0</v>
      </c>
      <c r="N80" s="19">
        <v>100</v>
      </c>
      <c r="O80" s="19">
        <f t="shared" si="3"/>
        <v>97.069414222624189</v>
      </c>
      <c r="P80" s="13" t="s">
        <v>244</v>
      </c>
      <c r="Q80" s="13">
        <v>100</v>
      </c>
      <c r="R80" s="13">
        <v>97.1</v>
      </c>
      <c r="S80" s="13">
        <f t="shared" si="4"/>
        <v>97.1</v>
      </c>
    </row>
    <row r="81" spans="1:19" ht="51" customHeight="1">
      <c r="A81" s="8" t="s">
        <v>72</v>
      </c>
      <c r="B81" s="24" t="s">
        <v>28</v>
      </c>
      <c r="C81" s="10" t="s">
        <v>475</v>
      </c>
      <c r="D81" s="11">
        <f>D82+D83+D84+D85</f>
        <v>84.56</v>
      </c>
      <c r="E81" s="11">
        <f>G81+I81+K81+M81</f>
        <v>84.56</v>
      </c>
      <c r="F81" s="11">
        <f t="shared" ref="F81:M81" si="58">F82+F83+F84+F85</f>
        <v>0</v>
      </c>
      <c r="G81" s="11">
        <f t="shared" si="58"/>
        <v>0</v>
      </c>
      <c r="H81" s="18">
        <f t="shared" si="58"/>
        <v>75</v>
      </c>
      <c r="I81" s="11">
        <f t="shared" si="58"/>
        <v>75</v>
      </c>
      <c r="J81" s="11">
        <f t="shared" si="58"/>
        <v>9.56</v>
      </c>
      <c r="K81" s="11">
        <f>K82+K83+K84+K85</f>
        <v>9.56</v>
      </c>
      <c r="L81" s="11">
        <f t="shared" si="58"/>
        <v>0</v>
      </c>
      <c r="M81" s="11">
        <f t="shared" si="58"/>
        <v>0</v>
      </c>
      <c r="N81" s="19">
        <v>100</v>
      </c>
      <c r="O81" s="19">
        <f t="shared" si="3"/>
        <v>100</v>
      </c>
      <c r="P81" s="10" t="s">
        <v>245</v>
      </c>
      <c r="Q81" s="20">
        <v>48</v>
      </c>
      <c r="R81" s="20">
        <v>50</v>
      </c>
      <c r="S81" s="13">
        <f t="shared" si="4"/>
        <v>104.16666666666667</v>
      </c>
    </row>
    <row r="82" spans="1:19" ht="52.5" customHeight="1">
      <c r="A82" s="8" t="s">
        <v>105</v>
      </c>
      <c r="B82" s="12" t="s">
        <v>29</v>
      </c>
      <c r="C82" s="10" t="s">
        <v>475</v>
      </c>
      <c r="D82" s="11">
        <f>F82+H82+J82+L82</f>
        <v>75</v>
      </c>
      <c r="E82" s="11">
        <f>G82+I82+K82+M82</f>
        <v>75</v>
      </c>
      <c r="F82" s="11">
        <v>0</v>
      </c>
      <c r="G82" s="11">
        <v>0</v>
      </c>
      <c r="H82" s="18">
        <v>75</v>
      </c>
      <c r="I82" s="11">
        <v>75</v>
      </c>
      <c r="J82" s="11">
        <v>0</v>
      </c>
      <c r="K82" s="11">
        <v>0</v>
      </c>
      <c r="L82" s="11">
        <v>0</v>
      </c>
      <c r="M82" s="11">
        <v>0</v>
      </c>
      <c r="N82" s="19">
        <v>100</v>
      </c>
      <c r="O82" s="19">
        <f t="shared" si="3"/>
        <v>100</v>
      </c>
      <c r="P82" s="10" t="s">
        <v>246</v>
      </c>
      <c r="Q82" s="20">
        <v>48</v>
      </c>
      <c r="R82" s="20">
        <v>50</v>
      </c>
      <c r="S82" s="13">
        <f t="shared" si="4"/>
        <v>104.16666666666667</v>
      </c>
    </row>
    <row r="83" spans="1:19" ht="36">
      <c r="A83" s="8" t="s">
        <v>106</v>
      </c>
      <c r="B83" s="12" t="s">
        <v>30</v>
      </c>
      <c r="C83" s="10" t="s">
        <v>475</v>
      </c>
      <c r="D83" s="11">
        <f>F83+H83+J83+L83</f>
        <v>9.56</v>
      </c>
      <c r="E83" s="11">
        <f>G83+I83+K83+M83</f>
        <v>9.56</v>
      </c>
      <c r="F83" s="11">
        <v>0</v>
      </c>
      <c r="G83" s="11">
        <v>0</v>
      </c>
      <c r="H83" s="18">
        <v>0</v>
      </c>
      <c r="I83" s="11">
        <v>0</v>
      </c>
      <c r="J83" s="11">
        <v>9.56</v>
      </c>
      <c r="K83" s="11">
        <v>9.56</v>
      </c>
      <c r="L83" s="11">
        <v>0</v>
      </c>
      <c r="M83" s="11">
        <v>0</v>
      </c>
      <c r="N83" s="19">
        <v>100</v>
      </c>
      <c r="O83" s="19">
        <f t="shared" si="3"/>
        <v>100</v>
      </c>
      <c r="P83" s="10" t="s">
        <v>247</v>
      </c>
      <c r="Q83" s="20">
        <v>9</v>
      </c>
      <c r="R83" s="20">
        <v>5</v>
      </c>
      <c r="S83" s="13">
        <f>Q83/R83*100</f>
        <v>180</v>
      </c>
    </row>
    <row r="84" spans="1:19" ht="146.25" customHeight="1">
      <c r="A84" s="8" t="s">
        <v>107</v>
      </c>
      <c r="B84" s="12" t="s">
        <v>363</v>
      </c>
      <c r="C84" s="10" t="s">
        <v>475</v>
      </c>
      <c r="D84" s="11">
        <f>F84+H84+J84+L84</f>
        <v>0</v>
      </c>
      <c r="E84" s="11">
        <f>G84+I84+K84+M84</f>
        <v>0</v>
      </c>
      <c r="F84" s="11">
        <v>0</v>
      </c>
      <c r="G84" s="11">
        <v>0</v>
      </c>
      <c r="H84" s="18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9">
        <v>0</v>
      </c>
      <c r="O84" s="19">
        <v>0</v>
      </c>
      <c r="P84" s="10" t="s">
        <v>248</v>
      </c>
      <c r="Q84" s="20">
        <v>1</v>
      </c>
      <c r="R84" s="20">
        <v>0</v>
      </c>
      <c r="S84" s="13">
        <f t="shared" si="4"/>
        <v>0</v>
      </c>
    </row>
    <row r="85" spans="1:19" ht="48">
      <c r="A85" s="8" t="s">
        <v>108</v>
      </c>
      <c r="B85" s="12" t="s">
        <v>364</v>
      </c>
      <c r="C85" s="10" t="s">
        <v>475</v>
      </c>
      <c r="D85" s="11">
        <f>F85+H85+J85+L85</f>
        <v>0</v>
      </c>
      <c r="E85" s="11">
        <f>G85+I85+K85+M85</f>
        <v>0</v>
      </c>
      <c r="F85" s="11">
        <v>0</v>
      </c>
      <c r="G85" s="11">
        <v>0</v>
      </c>
      <c r="H85" s="18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9">
        <v>0</v>
      </c>
      <c r="O85" s="19">
        <v>0</v>
      </c>
      <c r="P85" s="10" t="s">
        <v>249</v>
      </c>
      <c r="Q85" s="20">
        <v>20</v>
      </c>
      <c r="R85" s="20">
        <v>20</v>
      </c>
      <c r="S85" s="13">
        <f t="shared" si="4"/>
        <v>100</v>
      </c>
    </row>
    <row r="86" spans="1:19" s="33" customFormat="1" ht="36">
      <c r="A86" s="53" t="s">
        <v>73</v>
      </c>
      <c r="B86" s="24" t="s">
        <v>31</v>
      </c>
      <c r="C86" s="10" t="s">
        <v>475</v>
      </c>
      <c r="D86" s="18">
        <f t="shared" ref="D86:M86" si="59">D87+D88+D91</f>
        <v>68854.900000000009</v>
      </c>
      <c r="E86" s="18">
        <f t="shared" si="59"/>
        <v>66733.459999999992</v>
      </c>
      <c r="F86" s="18">
        <f t="shared" si="59"/>
        <v>53241.9</v>
      </c>
      <c r="G86" s="18">
        <f t="shared" si="59"/>
        <v>51470.33</v>
      </c>
      <c r="H86" s="18">
        <f t="shared" si="59"/>
        <v>15426</v>
      </c>
      <c r="I86" s="18">
        <f t="shared" si="59"/>
        <v>15112.810000000001</v>
      </c>
      <c r="J86" s="18">
        <f t="shared" si="59"/>
        <v>187</v>
      </c>
      <c r="K86" s="18">
        <f t="shared" si="59"/>
        <v>150.32</v>
      </c>
      <c r="L86" s="18">
        <f t="shared" si="59"/>
        <v>0</v>
      </c>
      <c r="M86" s="18">
        <f t="shared" si="59"/>
        <v>0</v>
      </c>
      <c r="N86" s="54">
        <v>100</v>
      </c>
      <c r="O86" s="19">
        <f t="shared" si="3"/>
        <v>96.918970182223745</v>
      </c>
      <c r="P86" s="47" t="s">
        <v>250</v>
      </c>
      <c r="Q86" s="60">
        <v>0</v>
      </c>
      <c r="R86" s="60">
        <v>0</v>
      </c>
      <c r="S86" s="13" t="s">
        <v>445</v>
      </c>
    </row>
    <row r="87" spans="1:19" ht="49.5" customHeight="1">
      <c r="A87" s="8" t="s">
        <v>109</v>
      </c>
      <c r="B87" s="12" t="s">
        <v>365</v>
      </c>
      <c r="C87" s="10" t="s">
        <v>475</v>
      </c>
      <c r="D87" s="18">
        <f>F87+H87+J87+L87</f>
        <v>39385.600000000006</v>
      </c>
      <c r="E87" s="18">
        <f>G87+I87+K87+M87</f>
        <v>39343.159999999996</v>
      </c>
      <c r="F87" s="11">
        <v>30835.9</v>
      </c>
      <c r="G87" s="11">
        <v>30826.47</v>
      </c>
      <c r="H87" s="18">
        <v>8441.7000000000007</v>
      </c>
      <c r="I87" s="11">
        <v>8439.4500000000007</v>
      </c>
      <c r="J87" s="11">
        <v>108</v>
      </c>
      <c r="K87" s="11">
        <v>77.239999999999995</v>
      </c>
      <c r="L87" s="11">
        <v>0</v>
      </c>
      <c r="M87" s="11">
        <v>0</v>
      </c>
      <c r="N87" s="54">
        <v>100</v>
      </c>
      <c r="O87" s="19">
        <f t="shared" si="3"/>
        <v>99.892244881377948</v>
      </c>
      <c r="P87" s="10" t="s">
        <v>250</v>
      </c>
      <c r="Q87" s="20">
        <v>0</v>
      </c>
      <c r="R87" s="20">
        <v>0</v>
      </c>
      <c r="S87" s="13" t="s">
        <v>445</v>
      </c>
    </row>
    <row r="88" spans="1:19" ht="52.5" customHeight="1">
      <c r="A88" s="8" t="s">
        <v>110</v>
      </c>
      <c r="B88" s="12" t="s">
        <v>366</v>
      </c>
      <c r="C88" s="10" t="s">
        <v>475</v>
      </c>
      <c r="D88" s="11">
        <f t="shared" ref="D88" si="60">D89+D90</f>
        <v>29469.3</v>
      </c>
      <c r="E88" s="11">
        <f t="shared" ref="E88" si="61">E89+E90</f>
        <v>27390.300000000003</v>
      </c>
      <c r="F88" s="11">
        <f t="shared" ref="F88:L88" si="62">F89+F90</f>
        <v>22406</v>
      </c>
      <c r="G88" s="11">
        <f t="shared" si="62"/>
        <v>20643.86</v>
      </c>
      <c r="H88" s="11">
        <f t="shared" si="62"/>
        <v>6984.3</v>
      </c>
      <c r="I88" s="11">
        <f t="shared" si="62"/>
        <v>6673.3600000000006</v>
      </c>
      <c r="J88" s="11">
        <f t="shared" si="62"/>
        <v>79</v>
      </c>
      <c r="K88" s="11">
        <f t="shared" si="62"/>
        <v>73.08</v>
      </c>
      <c r="L88" s="11">
        <f t="shared" si="62"/>
        <v>0</v>
      </c>
      <c r="M88" s="11">
        <f>M89+M90</f>
        <v>0</v>
      </c>
      <c r="N88" s="54">
        <v>100</v>
      </c>
      <c r="O88" s="19">
        <f t="shared" si="3"/>
        <v>92.945200598589054</v>
      </c>
      <c r="P88" s="10" t="s">
        <v>251</v>
      </c>
      <c r="Q88" s="13">
        <v>100</v>
      </c>
      <c r="R88" s="13">
        <v>100</v>
      </c>
      <c r="S88" s="13">
        <f t="shared" ref="S88:S150" si="63">R88/Q88*100</f>
        <v>100</v>
      </c>
    </row>
    <row r="89" spans="1:19" ht="96">
      <c r="A89" s="35" t="s">
        <v>481</v>
      </c>
      <c r="B89" s="12" t="s">
        <v>482</v>
      </c>
      <c r="C89" s="10" t="s">
        <v>475</v>
      </c>
      <c r="D89" s="18">
        <f t="shared" ref="D89:D90" si="64">F89+H89+J89+L89</f>
        <v>26439</v>
      </c>
      <c r="E89" s="18">
        <f t="shared" ref="E89:E90" si="65">G89+I89+K89+M89</f>
        <v>24360.000000000004</v>
      </c>
      <c r="F89" s="11">
        <v>22406</v>
      </c>
      <c r="G89" s="11">
        <v>20643.86</v>
      </c>
      <c r="H89" s="18">
        <v>3954</v>
      </c>
      <c r="I89" s="11">
        <v>3643.06</v>
      </c>
      <c r="J89" s="11">
        <v>79</v>
      </c>
      <c r="K89" s="11">
        <v>73.08</v>
      </c>
      <c r="L89" s="11">
        <v>0</v>
      </c>
      <c r="M89" s="11">
        <v>0</v>
      </c>
      <c r="N89" s="54">
        <v>100</v>
      </c>
      <c r="O89" s="19">
        <f t="shared" si="3"/>
        <v>92.136616362192228</v>
      </c>
      <c r="P89" s="10" t="s">
        <v>486</v>
      </c>
      <c r="Q89" s="13">
        <v>0</v>
      </c>
      <c r="R89" s="13">
        <v>0</v>
      </c>
      <c r="S89" s="13">
        <v>0</v>
      </c>
    </row>
    <row r="90" spans="1:19" ht="48">
      <c r="A90" s="35" t="s">
        <v>484</v>
      </c>
      <c r="B90" s="12" t="s">
        <v>485</v>
      </c>
      <c r="C90" s="10" t="s">
        <v>475</v>
      </c>
      <c r="D90" s="18">
        <f t="shared" si="64"/>
        <v>3030.3</v>
      </c>
      <c r="E90" s="18">
        <f t="shared" si="65"/>
        <v>3030.3</v>
      </c>
      <c r="F90" s="11">
        <v>0</v>
      </c>
      <c r="G90" s="11">
        <v>0</v>
      </c>
      <c r="H90" s="18">
        <v>3030.3</v>
      </c>
      <c r="I90" s="11">
        <v>3030.3</v>
      </c>
      <c r="J90" s="11">
        <v>0</v>
      </c>
      <c r="K90" s="11">
        <v>0</v>
      </c>
      <c r="L90" s="11">
        <v>0</v>
      </c>
      <c r="M90" s="11">
        <v>0</v>
      </c>
      <c r="N90" s="54">
        <v>100</v>
      </c>
      <c r="O90" s="19">
        <f t="shared" si="3"/>
        <v>100</v>
      </c>
      <c r="P90" s="10" t="s">
        <v>251</v>
      </c>
      <c r="Q90" s="13">
        <v>100</v>
      </c>
      <c r="R90" s="13">
        <v>100</v>
      </c>
      <c r="S90" s="13">
        <f t="shared" ref="S90" si="66">R90/Q90*100</f>
        <v>100</v>
      </c>
    </row>
    <row r="91" spans="1:19" ht="101.25" customHeight="1">
      <c r="A91" s="8" t="s">
        <v>111</v>
      </c>
      <c r="B91" s="12" t="s">
        <v>32</v>
      </c>
      <c r="C91" s="10" t="s">
        <v>475</v>
      </c>
      <c r="D91" s="18">
        <f t="shared" ref="D91:E91" si="67">F91+H91+J91+L91</f>
        <v>0</v>
      </c>
      <c r="E91" s="18">
        <f t="shared" si="67"/>
        <v>0</v>
      </c>
      <c r="F91" s="11">
        <v>0</v>
      </c>
      <c r="G91" s="11">
        <v>0</v>
      </c>
      <c r="H91" s="18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9">
        <v>0</v>
      </c>
      <c r="O91" s="19">
        <v>0</v>
      </c>
      <c r="P91" s="10" t="s">
        <v>252</v>
      </c>
      <c r="Q91" s="13">
        <v>100</v>
      </c>
      <c r="R91" s="13">
        <v>100</v>
      </c>
      <c r="S91" s="13">
        <f t="shared" si="63"/>
        <v>100</v>
      </c>
    </row>
    <row r="92" spans="1:19" ht="51.75" customHeight="1">
      <c r="A92" s="30" t="s">
        <v>163</v>
      </c>
      <c r="B92" s="24" t="s">
        <v>20</v>
      </c>
      <c r="C92" s="10" t="s">
        <v>475</v>
      </c>
      <c r="D92" s="11">
        <f>D93</f>
        <v>3460.4</v>
      </c>
      <c r="E92" s="11">
        <f>E93</f>
        <v>3460.1</v>
      </c>
      <c r="F92" s="11">
        <v>0</v>
      </c>
      <c r="G92" s="11">
        <f t="shared" ref="G92:M92" si="68">G93</f>
        <v>0</v>
      </c>
      <c r="H92" s="18">
        <f t="shared" si="68"/>
        <v>0</v>
      </c>
      <c r="I92" s="11">
        <f t="shared" si="68"/>
        <v>0</v>
      </c>
      <c r="J92" s="11">
        <f>J93</f>
        <v>3460.4</v>
      </c>
      <c r="K92" s="11">
        <f>K93</f>
        <v>3460.1</v>
      </c>
      <c r="L92" s="11">
        <f t="shared" si="68"/>
        <v>0</v>
      </c>
      <c r="M92" s="11">
        <f t="shared" si="68"/>
        <v>0</v>
      </c>
      <c r="N92" s="19">
        <f>N93</f>
        <v>100</v>
      </c>
      <c r="O92" s="19">
        <f t="shared" ref="O92:O93" si="69">E92/D92*100</f>
        <v>99.991330482025205</v>
      </c>
      <c r="P92" s="10" t="s">
        <v>253</v>
      </c>
      <c r="Q92" s="13">
        <v>100</v>
      </c>
      <c r="R92" s="21">
        <v>100</v>
      </c>
      <c r="S92" s="13">
        <f t="shared" si="63"/>
        <v>100</v>
      </c>
    </row>
    <row r="93" spans="1:19" ht="48">
      <c r="A93" s="8" t="s">
        <v>164</v>
      </c>
      <c r="B93" s="12" t="s">
        <v>167</v>
      </c>
      <c r="C93" s="10" t="s">
        <v>475</v>
      </c>
      <c r="D93" s="11">
        <f>F93+H93+J93+L93</f>
        <v>3460.4</v>
      </c>
      <c r="E93" s="11">
        <f>G93+I93+K93+M93</f>
        <v>3460.1</v>
      </c>
      <c r="F93" s="11">
        <v>0</v>
      </c>
      <c r="G93" s="11">
        <v>0</v>
      </c>
      <c r="H93" s="18">
        <v>0</v>
      </c>
      <c r="I93" s="11">
        <v>0</v>
      </c>
      <c r="J93" s="11">
        <v>3460.4</v>
      </c>
      <c r="K93" s="11">
        <v>3460.1</v>
      </c>
      <c r="L93" s="11">
        <v>0</v>
      </c>
      <c r="M93" s="11">
        <v>0</v>
      </c>
      <c r="N93" s="19">
        <v>100</v>
      </c>
      <c r="O93" s="19">
        <f t="shared" si="69"/>
        <v>99.991330482025205</v>
      </c>
      <c r="P93" s="10" t="s">
        <v>253</v>
      </c>
      <c r="Q93" s="13">
        <v>100</v>
      </c>
      <c r="R93" s="21">
        <v>100</v>
      </c>
      <c r="S93" s="13">
        <f t="shared" si="63"/>
        <v>100</v>
      </c>
    </row>
    <row r="94" spans="1:19" ht="48">
      <c r="A94" s="8" t="s">
        <v>74</v>
      </c>
      <c r="B94" s="43" t="s">
        <v>166</v>
      </c>
      <c r="C94" s="10" t="s">
        <v>475</v>
      </c>
      <c r="D94" s="11">
        <v>102095.8</v>
      </c>
      <c r="E94" s="18">
        <f t="shared" ref="E94:M94" si="70">E95+E99+E106+E114</f>
        <v>101245.5</v>
      </c>
      <c r="F94" s="11">
        <f t="shared" si="70"/>
        <v>319.7</v>
      </c>
      <c r="G94" s="11">
        <f t="shared" si="70"/>
        <v>319.7</v>
      </c>
      <c r="H94" s="18">
        <f t="shared" si="70"/>
        <v>102.5</v>
      </c>
      <c r="I94" s="11">
        <f t="shared" si="70"/>
        <v>102.5</v>
      </c>
      <c r="J94" s="11">
        <f t="shared" si="70"/>
        <v>90291.799999999988</v>
      </c>
      <c r="K94" s="11">
        <f t="shared" si="70"/>
        <v>100823.29999999999</v>
      </c>
      <c r="L94" s="11">
        <f t="shared" si="70"/>
        <v>11381.8</v>
      </c>
      <c r="M94" s="11">
        <f t="shared" si="70"/>
        <v>0</v>
      </c>
      <c r="N94" s="11">
        <v>100</v>
      </c>
      <c r="O94" s="19">
        <f t="shared" si="3"/>
        <v>99.167154770323549</v>
      </c>
      <c r="P94" s="10" t="s">
        <v>254</v>
      </c>
      <c r="Q94" s="13">
        <v>2311.3000000000002</v>
      </c>
      <c r="R94" s="21">
        <v>2316.5</v>
      </c>
      <c r="S94" s="13">
        <f t="shared" si="63"/>
        <v>100.22498161207977</v>
      </c>
    </row>
    <row r="95" spans="1:19" ht="36">
      <c r="A95" s="8" t="s">
        <v>75</v>
      </c>
      <c r="B95" s="24" t="s">
        <v>33</v>
      </c>
      <c r="C95" s="10" t="s">
        <v>475</v>
      </c>
      <c r="D95" s="11">
        <f t="shared" ref="D95:M95" si="71">D96+D97+D98</f>
        <v>22385</v>
      </c>
      <c r="E95" s="11">
        <f t="shared" si="71"/>
        <v>22315.599999999999</v>
      </c>
      <c r="F95" s="11">
        <f t="shared" si="71"/>
        <v>0</v>
      </c>
      <c r="G95" s="11">
        <f t="shared" si="71"/>
        <v>0</v>
      </c>
      <c r="H95" s="18">
        <f t="shared" si="71"/>
        <v>0</v>
      </c>
      <c r="I95" s="11">
        <f t="shared" si="71"/>
        <v>0</v>
      </c>
      <c r="J95" s="11">
        <f t="shared" si="71"/>
        <v>21601.9</v>
      </c>
      <c r="K95" s="11">
        <f t="shared" si="71"/>
        <v>22315.599999999999</v>
      </c>
      <c r="L95" s="11">
        <f t="shared" si="71"/>
        <v>783.1</v>
      </c>
      <c r="M95" s="11">
        <f t="shared" si="71"/>
        <v>0</v>
      </c>
      <c r="N95" s="11">
        <v>100</v>
      </c>
      <c r="O95" s="19">
        <f t="shared" si="3"/>
        <v>99.689970962698226</v>
      </c>
      <c r="P95" s="10" t="s">
        <v>255</v>
      </c>
      <c r="Q95" s="13">
        <v>12.3</v>
      </c>
      <c r="R95" s="21">
        <v>15</v>
      </c>
      <c r="S95" s="13">
        <f t="shared" si="63"/>
        <v>121.95121951219512</v>
      </c>
    </row>
    <row r="96" spans="1:19" ht="77.25" customHeight="1">
      <c r="A96" s="8" t="s">
        <v>112</v>
      </c>
      <c r="B96" s="12" t="s">
        <v>476</v>
      </c>
      <c r="C96" s="10" t="s">
        <v>475</v>
      </c>
      <c r="D96" s="11">
        <f t="shared" ref="D96:E98" si="72">F96+H96+J96+L96</f>
        <v>22385</v>
      </c>
      <c r="E96" s="11">
        <f t="shared" si="72"/>
        <v>22315.599999999999</v>
      </c>
      <c r="F96" s="11">
        <v>0</v>
      </c>
      <c r="G96" s="11">
        <v>0</v>
      </c>
      <c r="H96" s="18">
        <v>0</v>
      </c>
      <c r="I96" s="11">
        <v>0</v>
      </c>
      <c r="J96" s="11">
        <v>21601.9</v>
      </c>
      <c r="K96" s="11">
        <v>22315.599999999999</v>
      </c>
      <c r="L96" s="11">
        <v>783.1</v>
      </c>
      <c r="M96" s="11">
        <v>0</v>
      </c>
      <c r="N96" s="19">
        <v>100</v>
      </c>
      <c r="O96" s="19">
        <f>E96/D96*100</f>
        <v>99.689970962698226</v>
      </c>
      <c r="P96" s="10" t="s">
        <v>256</v>
      </c>
      <c r="Q96" s="13">
        <v>100</v>
      </c>
      <c r="R96" s="13">
        <v>99.7</v>
      </c>
      <c r="S96" s="13">
        <f t="shared" si="63"/>
        <v>99.7</v>
      </c>
    </row>
    <row r="97" spans="1:19" ht="132">
      <c r="A97" s="8" t="s">
        <v>113</v>
      </c>
      <c r="B97" s="12" t="s">
        <v>367</v>
      </c>
      <c r="C97" s="10" t="s">
        <v>475</v>
      </c>
      <c r="D97" s="11">
        <f t="shared" si="72"/>
        <v>0</v>
      </c>
      <c r="E97" s="11">
        <f t="shared" si="72"/>
        <v>0</v>
      </c>
      <c r="F97" s="11">
        <v>0</v>
      </c>
      <c r="G97" s="11">
        <v>0</v>
      </c>
      <c r="H97" s="18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9">
        <v>0</v>
      </c>
      <c r="O97" s="19">
        <v>0</v>
      </c>
      <c r="P97" s="10" t="s">
        <v>257</v>
      </c>
      <c r="Q97" s="13">
        <v>90</v>
      </c>
      <c r="R97" s="13">
        <v>91</v>
      </c>
      <c r="S97" s="13">
        <f t="shared" si="63"/>
        <v>101.11111111111111</v>
      </c>
    </row>
    <row r="98" spans="1:19" ht="39" customHeight="1">
      <c r="A98" s="8" t="s">
        <v>368</v>
      </c>
      <c r="B98" s="12" t="s">
        <v>174</v>
      </c>
      <c r="C98" s="10" t="s">
        <v>475</v>
      </c>
      <c r="D98" s="11">
        <f t="shared" si="72"/>
        <v>0</v>
      </c>
      <c r="E98" s="11">
        <f t="shared" si="72"/>
        <v>0</v>
      </c>
      <c r="F98" s="11">
        <v>0</v>
      </c>
      <c r="G98" s="11">
        <v>0</v>
      </c>
      <c r="H98" s="18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9">
        <v>0</v>
      </c>
      <c r="O98" s="19">
        <v>0</v>
      </c>
      <c r="P98" s="10" t="s">
        <v>258</v>
      </c>
      <c r="Q98" s="13">
        <v>100</v>
      </c>
      <c r="R98" s="21">
        <v>0</v>
      </c>
      <c r="S98" s="13">
        <f t="shared" si="63"/>
        <v>0</v>
      </c>
    </row>
    <row r="99" spans="1:19" s="33" customFormat="1" ht="89.25" customHeight="1">
      <c r="A99" s="53" t="s">
        <v>76</v>
      </c>
      <c r="B99" s="24" t="s">
        <v>34</v>
      </c>
      <c r="C99" s="10" t="s">
        <v>475</v>
      </c>
      <c r="D99" s="18">
        <f>D100+D101+D102+D103+D104+D105</f>
        <v>23063.100000000002</v>
      </c>
      <c r="E99" s="18">
        <f>E100+E101+E102+E103+E104+E105</f>
        <v>23043.200000000001</v>
      </c>
      <c r="F99" s="18">
        <f t="shared" ref="F99:K99" si="73">F100+F101+F102+F103+F104+F105</f>
        <v>17.2</v>
      </c>
      <c r="G99" s="18">
        <f t="shared" si="73"/>
        <v>17.2</v>
      </c>
      <c r="H99" s="18">
        <f t="shared" si="73"/>
        <v>49.1</v>
      </c>
      <c r="I99" s="18">
        <f t="shared" si="73"/>
        <v>49.1</v>
      </c>
      <c r="J99" s="18">
        <f t="shared" si="73"/>
        <v>22895.800000000003</v>
      </c>
      <c r="K99" s="18">
        <f t="shared" si="73"/>
        <v>22976.9</v>
      </c>
      <c r="L99" s="18">
        <v>100.9</v>
      </c>
      <c r="M99" s="18">
        <f>M100+M101+M102+M103+M104+M105</f>
        <v>0</v>
      </c>
      <c r="N99" s="54">
        <v>100</v>
      </c>
      <c r="O99" s="54">
        <f t="shared" si="3"/>
        <v>99.913714981940842</v>
      </c>
      <c r="P99" s="47" t="s">
        <v>300</v>
      </c>
      <c r="Q99" s="55">
        <v>22</v>
      </c>
      <c r="R99" s="55">
        <v>22</v>
      </c>
      <c r="S99" s="13">
        <f t="shared" si="63"/>
        <v>100</v>
      </c>
    </row>
    <row r="100" spans="1:19" ht="51.75" customHeight="1">
      <c r="A100" s="8" t="s">
        <v>114</v>
      </c>
      <c r="B100" s="47" t="s">
        <v>170</v>
      </c>
      <c r="C100" s="10" t="s">
        <v>475</v>
      </c>
      <c r="D100" s="11">
        <f t="shared" ref="D100:E105" si="74">F100+H100+J100+L100</f>
        <v>21017.800000000003</v>
      </c>
      <c r="E100" s="11">
        <f t="shared" si="74"/>
        <v>21010.7</v>
      </c>
      <c r="F100" s="11">
        <v>0</v>
      </c>
      <c r="G100" s="11">
        <v>0</v>
      </c>
      <c r="H100" s="18">
        <v>0</v>
      </c>
      <c r="I100" s="11">
        <v>0</v>
      </c>
      <c r="J100" s="11">
        <v>20983.9</v>
      </c>
      <c r="K100" s="11">
        <v>21010.7</v>
      </c>
      <c r="L100" s="11">
        <v>33.9</v>
      </c>
      <c r="M100" s="11">
        <v>0</v>
      </c>
      <c r="N100" s="19">
        <v>100</v>
      </c>
      <c r="O100" s="19">
        <f t="shared" si="3"/>
        <v>99.966219109516686</v>
      </c>
      <c r="P100" s="10" t="s">
        <v>259</v>
      </c>
      <c r="Q100" s="56">
        <v>265250</v>
      </c>
      <c r="R100" s="57">
        <v>213511</v>
      </c>
      <c r="S100" s="13">
        <f t="shared" si="63"/>
        <v>80.494250706880294</v>
      </c>
    </row>
    <row r="101" spans="1:19" ht="107.25" customHeight="1">
      <c r="A101" s="8" t="s">
        <v>115</v>
      </c>
      <c r="B101" s="12" t="s">
        <v>369</v>
      </c>
      <c r="C101" s="10" t="s">
        <v>475</v>
      </c>
      <c r="D101" s="11">
        <f t="shared" si="74"/>
        <v>0</v>
      </c>
      <c r="E101" s="11">
        <f t="shared" si="74"/>
        <v>0</v>
      </c>
      <c r="F101" s="11">
        <v>0</v>
      </c>
      <c r="G101" s="11">
        <v>0</v>
      </c>
      <c r="H101" s="18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9">
        <v>0</v>
      </c>
      <c r="O101" s="19">
        <v>0</v>
      </c>
      <c r="P101" s="10" t="s">
        <v>260</v>
      </c>
      <c r="Q101" s="13">
        <v>496</v>
      </c>
      <c r="R101" s="21">
        <v>568.79700000000003</v>
      </c>
      <c r="S101" s="13">
        <f t="shared" si="63"/>
        <v>114.67681451612903</v>
      </c>
    </row>
    <row r="102" spans="1:19" ht="48">
      <c r="A102" s="8" t="s">
        <v>116</v>
      </c>
      <c r="B102" s="12" t="s">
        <v>370</v>
      </c>
      <c r="C102" s="10" t="s">
        <v>475</v>
      </c>
      <c r="D102" s="11">
        <f t="shared" si="74"/>
        <v>318</v>
      </c>
      <c r="E102" s="11">
        <f t="shared" si="74"/>
        <v>318</v>
      </c>
      <c r="F102" s="11">
        <v>17.2</v>
      </c>
      <c r="G102" s="11">
        <v>17.2</v>
      </c>
      <c r="H102" s="18">
        <v>49.1</v>
      </c>
      <c r="I102" s="11">
        <v>49.1</v>
      </c>
      <c r="J102" s="11">
        <v>251.7</v>
      </c>
      <c r="K102" s="11">
        <v>251.7</v>
      </c>
      <c r="L102" s="11">
        <v>0</v>
      </c>
      <c r="M102" s="11">
        <v>0</v>
      </c>
      <c r="N102" s="19">
        <v>100</v>
      </c>
      <c r="O102" s="19">
        <f t="shared" ref="O102:O172" si="75">E102/D102*100</f>
        <v>100</v>
      </c>
      <c r="P102" s="10" t="s">
        <v>261</v>
      </c>
      <c r="Q102" s="20">
        <v>2963</v>
      </c>
      <c r="R102" s="57">
        <v>3120</v>
      </c>
      <c r="S102" s="13">
        <f t="shared" si="63"/>
        <v>105.29868376645292</v>
      </c>
    </row>
    <row r="103" spans="1:19" ht="30.75" customHeight="1">
      <c r="A103" s="8" t="s">
        <v>117</v>
      </c>
      <c r="B103" s="12" t="s">
        <v>175</v>
      </c>
      <c r="C103" s="10" t="s">
        <v>475</v>
      </c>
      <c r="D103" s="11">
        <f t="shared" si="74"/>
        <v>0</v>
      </c>
      <c r="E103" s="11">
        <f t="shared" si="74"/>
        <v>0</v>
      </c>
      <c r="F103" s="11">
        <v>0</v>
      </c>
      <c r="G103" s="11">
        <v>0</v>
      </c>
      <c r="H103" s="18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9">
        <v>0</v>
      </c>
      <c r="O103" s="19">
        <v>0</v>
      </c>
      <c r="P103" s="10" t="s">
        <v>262</v>
      </c>
      <c r="Q103" s="13">
        <v>100</v>
      </c>
      <c r="R103" s="13">
        <v>0</v>
      </c>
      <c r="S103" s="13">
        <f t="shared" si="63"/>
        <v>0</v>
      </c>
    </row>
    <row r="104" spans="1:19" ht="36">
      <c r="A104" s="8" t="s">
        <v>118</v>
      </c>
      <c r="B104" s="12" t="s">
        <v>371</v>
      </c>
      <c r="C104" s="10" t="s">
        <v>475</v>
      </c>
      <c r="D104" s="11">
        <f t="shared" si="74"/>
        <v>1727.3</v>
      </c>
      <c r="E104" s="11">
        <f t="shared" si="74"/>
        <v>1714.5</v>
      </c>
      <c r="F104" s="11">
        <v>0</v>
      </c>
      <c r="G104" s="11">
        <v>0</v>
      </c>
      <c r="H104" s="18">
        <v>0</v>
      </c>
      <c r="I104" s="11">
        <v>0</v>
      </c>
      <c r="J104" s="11">
        <v>1660.2</v>
      </c>
      <c r="K104" s="11">
        <v>1714.5</v>
      </c>
      <c r="L104" s="11">
        <v>67.099999999999994</v>
      </c>
      <c r="M104" s="11">
        <v>0</v>
      </c>
      <c r="N104" s="19">
        <v>100</v>
      </c>
      <c r="O104" s="19">
        <f t="shared" si="75"/>
        <v>99.25895906906733</v>
      </c>
      <c r="P104" s="10" t="s">
        <v>263</v>
      </c>
      <c r="Q104" s="20">
        <v>6400</v>
      </c>
      <c r="R104" s="57">
        <v>6400</v>
      </c>
      <c r="S104" s="13">
        <f t="shared" si="63"/>
        <v>100</v>
      </c>
    </row>
    <row r="105" spans="1:19" ht="100.5" customHeight="1">
      <c r="A105" s="8" t="s">
        <v>119</v>
      </c>
      <c r="B105" s="12" t="s">
        <v>176</v>
      </c>
      <c r="C105" s="10" t="s">
        <v>475</v>
      </c>
      <c r="D105" s="11">
        <f t="shared" si="74"/>
        <v>0</v>
      </c>
      <c r="E105" s="11">
        <f t="shared" si="74"/>
        <v>0</v>
      </c>
      <c r="F105" s="11">
        <v>0</v>
      </c>
      <c r="G105" s="11">
        <v>0</v>
      </c>
      <c r="H105" s="18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9">
        <v>0</v>
      </c>
      <c r="O105" s="19">
        <v>0</v>
      </c>
      <c r="P105" s="10" t="s">
        <v>478</v>
      </c>
      <c r="Q105" s="20">
        <v>19506</v>
      </c>
      <c r="R105" s="57">
        <v>19506</v>
      </c>
      <c r="S105" s="13">
        <f t="shared" si="63"/>
        <v>100</v>
      </c>
    </row>
    <row r="106" spans="1:19" ht="87" customHeight="1">
      <c r="A106" s="8" t="s">
        <v>77</v>
      </c>
      <c r="B106" s="24" t="s">
        <v>35</v>
      </c>
      <c r="C106" s="10" t="s">
        <v>475</v>
      </c>
      <c r="D106" s="11">
        <f>D107+D108+D109+D110+D111+D112+D113</f>
        <v>47496.4</v>
      </c>
      <c r="E106" s="11">
        <f>E107+E108+E109+E110+E111+E112</f>
        <v>46735.3</v>
      </c>
      <c r="F106" s="11">
        <f t="shared" ref="F106:M106" si="76">F107+F108+F109+F110+F111+F112</f>
        <v>302.5</v>
      </c>
      <c r="G106" s="11">
        <f t="shared" si="76"/>
        <v>302.5</v>
      </c>
      <c r="H106" s="18">
        <f t="shared" si="76"/>
        <v>53.4</v>
      </c>
      <c r="I106" s="11">
        <f t="shared" si="76"/>
        <v>53.4</v>
      </c>
      <c r="J106" s="11">
        <f>J107+J108+J109+J110+J111+J112+J113</f>
        <v>36642.699999999997</v>
      </c>
      <c r="K106" s="11">
        <f t="shared" si="76"/>
        <v>46379.4</v>
      </c>
      <c r="L106" s="11">
        <f t="shared" si="76"/>
        <v>10497.8</v>
      </c>
      <c r="M106" s="11">
        <f t="shared" si="76"/>
        <v>0</v>
      </c>
      <c r="N106" s="19">
        <v>100</v>
      </c>
      <c r="O106" s="19">
        <f t="shared" si="75"/>
        <v>98.397562762651489</v>
      </c>
      <c r="P106" s="10" t="s">
        <v>479</v>
      </c>
      <c r="Q106" s="13">
        <v>120</v>
      </c>
      <c r="R106" s="13">
        <v>121.3</v>
      </c>
      <c r="S106" s="13">
        <f t="shared" si="63"/>
        <v>101.08333333333333</v>
      </c>
    </row>
    <row r="107" spans="1:19" ht="38.25" customHeight="1">
      <c r="A107" s="8" t="s">
        <v>120</v>
      </c>
      <c r="B107" s="12" t="s">
        <v>301</v>
      </c>
      <c r="C107" s="10" t="s">
        <v>475</v>
      </c>
      <c r="D107" s="11">
        <f t="shared" ref="D107:E113" si="77">F107+H107+J107+L107</f>
        <v>30188.7</v>
      </c>
      <c r="E107" s="11">
        <f>G107+I107+K107+M107</f>
        <v>29855.200000000001</v>
      </c>
      <c r="F107" s="11">
        <v>0</v>
      </c>
      <c r="G107" s="11">
        <v>0</v>
      </c>
      <c r="H107" s="18">
        <v>0</v>
      </c>
      <c r="I107" s="11">
        <v>0</v>
      </c>
      <c r="J107" s="22">
        <v>28446.2</v>
      </c>
      <c r="K107" s="22">
        <v>29855.200000000001</v>
      </c>
      <c r="L107" s="22">
        <v>1742.5</v>
      </c>
      <c r="M107" s="28">
        <v>0</v>
      </c>
      <c r="N107" s="59">
        <v>100</v>
      </c>
      <c r="O107" s="19">
        <f t="shared" si="75"/>
        <v>98.895282009493627</v>
      </c>
      <c r="P107" s="10" t="s">
        <v>264</v>
      </c>
      <c r="Q107" s="20">
        <v>112000</v>
      </c>
      <c r="R107" s="20">
        <v>113014</v>
      </c>
      <c r="S107" s="13">
        <f t="shared" si="63"/>
        <v>100.90535714285713</v>
      </c>
    </row>
    <row r="108" spans="1:19" ht="74.25" customHeight="1">
      <c r="A108" s="8" t="s">
        <v>121</v>
      </c>
      <c r="B108" s="12" t="s">
        <v>36</v>
      </c>
      <c r="C108" s="10" t="s">
        <v>475</v>
      </c>
      <c r="D108" s="11">
        <f t="shared" si="77"/>
        <v>7507.7</v>
      </c>
      <c r="E108" s="11">
        <f t="shared" si="77"/>
        <v>7407.7</v>
      </c>
      <c r="F108" s="11">
        <v>302.5</v>
      </c>
      <c r="G108" s="11">
        <v>302.5</v>
      </c>
      <c r="H108" s="18">
        <v>53.4</v>
      </c>
      <c r="I108" s="11">
        <v>53.4</v>
      </c>
      <c r="J108" s="22">
        <v>5902.5</v>
      </c>
      <c r="K108" s="22">
        <v>7051.8</v>
      </c>
      <c r="L108" s="22">
        <v>1249.3</v>
      </c>
      <c r="M108" s="11">
        <v>0</v>
      </c>
      <c r="N108" s="19">
        <v>100</v>
      </c>
      <c r="O108" s="19">
        <f t="shared" si="75"/>
        <v>98.66803415160436</v>
      </c>
      <c r="P108" s="10" t="s">
        <v>265</v>
      </c>
      <c r="Q108" s="20">
        <v>711</v>
      </c>
      <c r="R108" s="20">
        <v>845</v>
      </c>
      <c r="S108" s="13">
        <f t="shared" si="63"/>
        <v>118.8466947960619</v>
      </c>
    </row>
    <row r="109" spans="1:19" ht="75" customHeight="1">
      <c r="A109" s="8" t="s">
        <v>122</v>
      </c>
      <c r="B109" s="12" t="s">
        <v>372</v>
      </c>
      <c r="C109" s="10" t="s">
        <v>475</v>
      </c>
      <c r="D109" s="11">
        <f t="shared" si="77"/>
        <v>0</v>
      </c>
      <c r="E109" s="11">
        <f t="shared" si="77"/>
        <v>0</v>
      </c>
      <c r="F109" s="11">
        <v>0</v>
      </c>
      <c r="G109" s="11">
        <v>0</v>
      </c>
      <c r="H109" s="18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9">
        <v>0</v>
      </c>
      <c r="O109" s="19">
        <v>0</v>
      </c>
      <c r="P109" s="10" t="s">
        <v>266</v>
      </c>
      <c r="Q109" s="13">
        <v>100</v>
      </c>
      <c r="R109" s="21">
        <v>0</v>
      </c>
      <c r="S109" s="13">
        <f t="shared" si="63"/>
        <v>0</v>
      </c>
    </row>
    <row r="110" spans="1:19" ht="39" customHeight="1">
      <c r="A110" s="8" t="s">
        <v>123</v>
      </c>
      <c r="B110" s="12" t="s">
        <v>171</v>
      </c>
      <c r="C110" s="10" t="s">
        <v>475</v>
      </c>
      <c r="D110" s="11">
        <f t="shared" si="77"/>
        <v>0</v>
      </c>
      <c r="E110" s="11">
        <f t="shared" si="77"/>
        <v>0</v>
      </c>
      <c r="F110" s="11">
        <v>0</v>
      </c>
      <c r="G110" s="11">
        <v>0</v>
      </c>
      <c r="H110" s="18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9">
        <v>0</v>
      </c>
      <c r="O110" s="19">
        <v>0</v>
      </c>
      <c r="P110" s="10" t="s">
        <v>262</v>
      </c>
      <c r="Q110" s="13">
        <v>100</v>
      </c>
      <c r="R110" s="21">
        <v>0</v>
      </c>
      <c r="S110" s="13">
        <f t="shared" si="63"/>
        <v>0</v>
      </c>
    </row>
    <row r="111" spans="1:19" ht="147" customHeight="1">
      <c r="A111" s="8" t="s">
        <v>124</v>
      </c>
      <c r="B111" s="12" t="s">
        <v>302</v>
      </c>
      <c r="C111" s="10" t="s">
        <v>475</v>
      </c>
      <c r="D111" s="11">
        <f t="shared" si="77"/>
        <v>0</v>
      </c>
      <c r="E111" s="11">
        <f t="shared" si="77"/>
        <v>0</v>
      </c>
      <c r="F111" s="11">
        <v>0</v>
      </c>
      <c r="G111" s="11">
        <v>0</v>
      </c>
      <c r="H111" s="18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9">
        <v>0</v>
      </c>
      <c r="O111" s="19">
        <v>0</v>
      </c>
      <c r="P111" s="10" t="s">
        <v>267</v>
      </c>
      <c r="Q111" s="32">
        <v>37.5</v>
      </c>
      <c r="R111" s="32">
        <v>37.5</v>
      </c>
      <c r="S111" s="13">
        <f t="shared" si="63"/>
        <v>100</v>
      </c>
    </row>
    <row r="112" spans="1:19" ht="24">
      <c r="A112" s="8" t="s">
        <v>125</v>
      </c>
      <c r="B112" s="12" t="s">
        <v>37</v>
      </c>
      <c r="C112" s="10" t="s">
        <v>475</v>
      </c>
      <c r="D112" s="11">
        <f t="shared" si="77"/>
        <v>9800</v>
      </c>
      <c r="E112" s="11">
        <f t="shared" si="77"/>
        <v>9472.4</v>
      </c>
      <c r="F112" s="11">
        <v>0</v>
      </c>
      <c r="G112" s="11">
        <v>0</v>
      </c>
      <c r="H112" s="18">
        <v>0</v>
      </c>
      <c r="I112" s="11">
        <v>0</v>
      </c>
      <c r="J112" s="11">
        <v>2294</v>
      </c>
      <c r="K112" s="11">
        <v>9472.4</v>
      </c>
      <c r="L112" s="11">
        <v>7506</v>
      </c>
      <c r="M112" s="11">
        <v>0</v>
      </c>
      <c r="N112" s="19">
        <v>100</v>
      </c>
      <c r="O112" s="19">
        <f t="shared" si="75"/>
        <v>96.657142857142858</v>
      </c>
      <c r="P112" s="10" t="s">
        <v>262</v>
      </c>
      <c r="Q112" s="13">
        <v>100</v>
      </c>
      <c r="R112" s="13">
        <v>96.7</v>
      </c>
      <c r="S112" s="13">
        <f t="shared" si="63"/>
        <v>96.7</v>
      </c>
    </row>
    <row r="113" spans="1:19" ht="45.75" customHeight="1">
      <c r="A113" s="8" t="s">
        <v>303</v>
      </c>
      <c r="B113" s="12" t="s">
        <v>477</v>
      </c>
      <c r="C113" s="10" t="s">
        <v>475</v>
      </c>
      <c r="D113" s="11">
        <f t="shared" si="77"/>
        <v>0</v>
      </c>
      <c r="E113" s="11">
        <f t="shared" si="77"/>
        <v>0</v>
      </c>
      <c r="F113" s="11">
        <v>0</v>
      </c>
      <c r="G113" s="11">
        <v>0</v>
      </c>
      <c r="H113" s="18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9">
        <v>0</v>
      </c>
      <c r="O113" s="19">
        <v>0</v>
      </c>
      <c r="P113" s="10" t="s">
        <v>304</v>
      </c>
      <c r="Q113" s="20">
        <v>3967</v>
      </c>
      <c r="R113" s="20">
        <v>4725</v>
      </c>
      <c r="S113" s="13">
        <f t="shared" si="63"/>
        <v>119.1076380136123</v>
      </c>
    </row>
    <row r="114" spans="1:19" ht="48">
      <c r="A114" s="8" t="s">
        <v>78</v>
      </c>
      <c r="B114" s="24" t="s">
        <v>20</v>
      </c>
      <c r="C114" s="10" t="s">
        <v>475</v>
      </c>
      <c r="D114" s="11">
        <f>D115+D116</f>
        <v>9151.4</v>
      </c>
      <c r="E114" s="11">
        <f>E115+E116</f>
        <v>9151.4</v>
      </c>
      <c r="F114" s="11">
        <f t="shared" ref="F114:M114" si="78">F115+F116</f>
        <v>0</v>
      </c>
      <c r="G114" s="11">
        <f t="shared" si="78"/>
        <v>0</v>
      </c>
      <c r="H114" s="18">
        <f t="shared" si="78"/>
        <v>0</v>
      </c>
      <c r="I114" s="11">
        <f t="shared" si="78"/>
        <v>0</v>
      </c>
      <c r="J114" s="11">
        <f t="shared" si="78"/>
        <v>9151.4</v>
      </c>
      <c r="K114" s="11">
        <f t="shared" si="78"/>
        <v>9151.4</v>
      </c>
      <c r="L114" s="11">
        <f t="shared" si="78"/>
        <v>0</v>
      </c>
      <c r="M114" s="11">
        <f t="shared" si="78"/>
        <v>0</v>
      </c>
      <c r="N114" s="19">
        <v>100</v>
      </c>
      <c r="O114" s="19">
        <f t="shared" si="75"/>
        <v>100</v>
      </c>
      <c r="P114" s="10" t="s">
        <v>268</v>
      </c>
      <c r="Q114" s="13">
        <v>99</v>
      </c>
      <c r="R114" s="21">
        <v>99.8</v>
      </c>
      <c r="S114" s="13">
        <f t="shared" si="63"/>
        <v>100.80808080808082</v>
      </c>
    </row>
    <row r="115" spans="1:19" ht="76.5" customHeight="1">
      <c r="A115" s="8" t="s">
        <v>126</v>
      </c>
      <c r="B115" s="12" t="s">
        <v>172</v>
      </c>
      <c r="C115" s="10" t="s">
        <v>475</v>
      </c>
      <c r="D115" s="11">
        <f>F115+H115+J115+L115</f>
        <v>1238.7</v>
      </c>
      <c r="E115" s="11">
        <f>G115+I115+K115+M115</f>
        <v>1238.7</v>
      </c>
      <c r="F115" s="11">
        <v>0</v>
      </c>
      <c r="G115" s="11">
        <v>0</v>
      </c>
      <c r="H115" s="18">
        <v>0</v>
      </c>
      <c r="I115" s="11">
        <v>0</v>
      </c>
      <c r="J115" s="22">
        <v>1238.7</v>
      </c>
      <c r="K115" s="58">
        <v>1238.7</v>
      </c>
      <c r="L115" s="11">
        <v>0</v>
      </c>
      <c r="M115" s="11">
        <v>0</v>
      </c>
      <c r="N115" s="19">
        <v>100</v>
      </c>
      <c r="O115" s="19">
        <f t="shared" si="75"/>
        <v>100</v>
      </c>
      <c r="P115" s="10" t="s">
        <v>269</v>
      </c>
      <c r="Q115" s="13">
        <v>1238.7</v>
      </c>
      <c r="R115" s="13">
        <v>1238.7</v>
      </c>
      <c r="S115" s="13">
        <f t="shared" si="63"/>
        <v>100</v>
      </c>
    </row>
    <row r="116" spans="1:19" ht="84" customHeight="1">
      <c r="A116" s="8" t="s">
        <v>127</v>
      </c>
      <c r="B116" s="12" t="s">
        <v>173</v>
      </c>
      <c r="C116" s="10" t="s">
        <v>475</v>
      </c>
      <c r="D116" s="11">
        <f>F116+H116+J116+L116</f>
        <v>7912.7</v>
      </c>
      <c r="E116" s="11">
        <f>G116+I116+K116+M116</f>
        <v>7912.7</v>
      </c>
      <c r="F116" s="11">
        <v>0</v>
      </c>
      <c r="G116" s="11">
        <v>0</v>
      </c>
      <c r="H116" s="18">
        <v>0</v>
      </c>
      <c r="I116" s="11">
        <v>0</v>
      </c>
      <c r="J116" s="22">
        <v>7912.7</v>
      </c>
      <c r="K116" s="28">
        <v>7912.7</v>
      </c>
      <c r="L116" s="11">
        <v>0</v>
      </c>
      <c r="M116" s="11">
        <v>0</v>
      </c>
      <c r="N116" s="19">
        <v>100</v>
      </c>
      <c r="O116" s="19">
        <f t="shared" si="75"/>
        <v>100</v>
      </c>
      <c r="P116" s="12" t="s">
        <v>270</v>
      </c>
      <c r="Q116" s="13">
        <v>7912.7</v>
      </c>
      <c r="R116" s="13">
        <v>7912.7</v>
      </c>
      <c r="S116" s="13">
        <f t="shared" si="63"/>
        <v>100</v>
      </c>
    </row>
    <row r="117" spans="1:19" ht="87.75" customHeight="1">
      <c r="A117" s="8" t="s">
        <v>89</v>
      </c>
      <c r="B117" s="9" t="s">
        <v>419</v>
      </c>
      <c r="C117" s="10" t="s">
        <v>465</v>
      </c>
      <c r="D117" s="19">
        <f t="shared" ref="D117:L117" si="79">D118+D120+D121+D122</f>
        <v>8018.62</v>
      </c>
      <c r="E117" s="11">
        <f t="shared" si="79"/>
        <v>7974.6500000000005</v>
      </c>
      <c r="F117" s="11">
        <f t="shared" si="79"/>
        <v>1941.4</v>
      </c>
      <c r="G117" s="11">
        <f t="shared" si="79"/>
        <v>1941.38</v>
      </c>
      <c r="H117" s="11">
        <f t="shared" si="79"/>
        <v>342.62</v>
      </c>
      <c r="I117" s="11">
        <f t="shared" si="79"/>
        <v>342.6</v>
      </c>
      <c r="J117" s="11">
        <f t="shared" si="79"/>
        <v>5734.6</v>
      </c>
      <c r="K117" s="11">
        <f t="shared" si="79"/>
        <v>5690.67</v>
      </c>
      <c r="L117" s="11">
        <f t="shared" si="79"/>
        <v>0</v>
      </c>
      <c r="M117" s="11">
        <f>M118+M120+M121+M122</f>
        <v>0</v>
      </c>
      <c r="N117" s="19">
        <v>100</v>
      </c>
      <c r="O117" s="19">
        <f t="shared" si="75"/>
        <v>99.451651281641986</v>
      </c>
      <c r="P117" s="12" t="s">
        <v>420</v>
      </c>
      <c r="Q117" s="23">
        <v>317.62</v>
      </c>
      <c r="R117" s="23">
        <v>317.62</v>
      </c>
      <c r="S117" s="13">
        <f t="shared" si="63"/>
        <v>100</v>
      </c>
    </row>
    <row r="118" spans="1:19" ht="49.5" customHeight="1">
      <c r="A118" s="127" t="s">
        <v>90</v>
      </c>
      <c r="B118" s="129" t="s">
        <v>522</v>
      </c>
      <c r="C118" s="131" t="s">
        <v>465</v>
      </c>
      <c r="D118" s="88">
        <f>F118+H118+J118+L118</f>
        <v>5074</v>
      </c>
      <c r="E118" s="88">
        <f>G118+I118+K118+M118</f>
        <v>5030.1400000000003</v>
      </c>
      <c r="F118" s="88">
        <v>0</v>
      </c>
      <c r="G118" s="88">
        <v>0</v>
      </c>
      <c r="H118" s="91">
        <v>0</v>
      </c>
      <c r="I118" s="88">
        <v>0</v>
      </c>
      <c r="J118" s="88">
        <v>5074</v>
      </c>
      <c r="K118" s="88">
        <v>5030.1400000000003</v>
      </c>
      <c r="L118" s="88">
        <v>0</v>
      </c>
      <c r="M118" s="88">
        <v>0</v>
      </c>
      <c r="N118" s="85">
        <v>100</v>
      </c>
      <c r="O118" s="85">
        <f t="shared" ref="O118" si="80">E118/D118*100</f>
        <v>99.13559322033899</v>
      </c>
      <c r="P118" s="10" t="s">
        <v>421</v>
      </c>
      <c r="Q118" s="20">
        <v>2</v>
      </c>
      <c r="R118" s="20">
        <v>2</v>
      </c>
      <c r="S118" s="13">
        <f t="shared" si="63"/>
        <v>100</v>
      </c>
    </row>
    <row r="119" spans="1:19" ht="63.75" customHeight="1">
      <c r="A119" s="128"/>
      <c r="B119" s="130"/>
      <c r="C119" s="132"/>
      <c r="D119" s="90"/>
      <c r="E119" s="90"/>
      <c r="F119" s="90"/>
      <c r="G119" s="90"/>
      <c r="H119" s="92"/>
      <c r="I119" s="90"/>
      <c r="J119" s="90"/>
      <c r="K119" s="90"/>
      <c r="L119" s="90"/>
      <c r="M119" s="90"/>
      <c r="N119" s="86"/>
      <c r="O119" s="86"/>
      <c r="P119" s="10" t="s">
        <v>422</v>
      </c>
      <c r="Q119" s="20">
        <v>3</v>
      </c>
      <c r="R119" s="20">
        <v>3</v>
      </c>
      <c r="S119" s="13">
        <f t="shared" si="63"/>
        <v>100</v>
      </c>
    </row>
    <row r="120" spans="1:19" ht="259.5" customHeight="1">
      <c r="A120" s="67" t="s">
        <v>91</v>
      </c>
      <c r="B120" s="69" t="s">
        <v>373</v>
      </c>
      <c r="C120" s="10" t="s">
        <v>465</v>
      </c>
      <c r="D120" s="11">
        <f t="shared" ref="D120:E122" si="81">F120+H120+J120+L120</f>
        <v>2344.62</v>
      </c>
      <c r="E120" s="11">
        <f t="shared" si="81"/>
        <v>2344.5100000000002</v>
      </c>
      <c r="F120" s="68">
        <v>1941.4</v>
      </c>
      <c r="G120" s="68">
        <v>1941.38</v>
      </c>
      <c r="H120" s="70">
        <v>342.62</v>
      </c>
      <c r="I120" s="68">
        <v>342.6</v>
      </c>
      <c r="J120" s="68">
        <v>60.6</v>
      </c>
      <c r="K120" s="68">
        <v>60.53</v>
      </c>
      <c r="L120" s="68">
        <v>0</v>
      </c>
      <c r="M120" s="68">
        <v>0</v>
      </c>
      <c r="N120" s="19">
        <v>100</v>
      </c>
      <c r="O120" s="11">
        <f t="shared" si="75"/>
        <v>99.995308408185551</v>
      </c>
      <c r="P120" s="10" t="s">
        <v>520</v>
      </c>
      <c r="Q120" s="20">
        <v>7</v>
      </c>
      <c r="R120" s="20">
        <v>7</v>
      </c>
      <c r="S120" s="13">
        <f t="shared" si="63"/>
        <v>100</v>
      </c>
    </row>
    <row r="121" spans="1:19" ht="81.75" customHeight="1">
      <c r="A121" s="8" t="s">
        <v>305</v>
      </c>
      <c r="B121" s="12" t="s">
        <v>374</v>
      </c>
      <c r="C121" s="10" t="s">
        <v>465</v>
      </c>
      <c r="D121" s="11">
        <f t="shared" si="81"/>
        <v>0</v>
      </c>
      <c r="E121" s="11">
        <f t="shared" si="81"/>
        <v>0</v>
      </c>
      <c r="F121" s="11">
        <v>0</v>
      </c>
      <c r="G121" s="11">
        <v>0</v>
      </c>
      <c r="H121" s="18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9">
        <v>0</v>
      </c>
      <c r="O121" s="6">
        <v>0</v>
      </c>
      <c r="P121" s="10" t="s">
        <v>423</v>
      </c>
      <c r="Q121" s="20">
        <v>13</v>
      </c>
      <c r="R121" s="20">
        <v>13</v>
      </c>
      <c r="S121" s="13">
        <f t="shared" si="63"/>
        <v>100</v>
      </c>
    </row>
    <row r="122" spans="1:19" ht="111.75" customHeight="1">
      <c r="A122" s="8" t="s">
        <v>518</v>
      </c>
      <c r="B122" s="12" t="s">
        <v>519</v>
      </c>
      <c r="C122" s="10" t="s">
        <v>465</v>
      </c>
      <c r="D122" s="11">
        <f t="shared" si="81"/>
        <v>600</v>
      </c>
      <c r="E122" s="11">
        <f t="shared" si="81"/>
        <v>600</v>
      </c>
      <c r="F122" s="11">
        <v>0</v>
      </c>
      <c r="G122" s="11">
        <v>0</v>
      </c>
      <c r="H122" s="18">
        <v>0</v>
      </c>
      <c r="I122" s="11">
        <v>0</v>
      </c>
      <c r="J122" s="11">
        <v>600</v>
      </c>
      <c r="K122" s="11">
        <v>600</v>
      </c>
      <c r="L122" s="11">
        <v>0</v>
      </c>
      <c r="M122" s="11">
        <v>0</v>
      </c>
      <c r="N122" s="19">
        <v>100</v>
      </c>
      <c r="O122" s="6">
        <f t="shared" ref="O122" si="82">E122/D122*100</f>
        <v>100</v>
      </c>
      <c r="P122" s="10" t="s">
        <v>521</v>
      </c>
      <c r="Q122" s="20">
        <v>75</v>
      </c>
      <c r="R122" s="20">
        <v>75</v>
      </c>
      <c r="S122" s="13">
        <f t="shared" si="63"/>
        <v>100</v>
      </c>
    </row>
    <row r="123" spans="1:19" ht="63.75" customHeight="1">
      <c r="A123" s="8" t="s">
        <v>79</v>
      </c>
      <c r="B123" s="9" t="s">
        <v>165</v>
      </c>
      <c r="C123" s="10" t="s">
        <v>468</v>
      </c>
      <c r="D123" s="11">
        <f t="shared" ref="D123:D130" si="83">F123+H123+J123+L123</f>
        <v>22045.14</v>
      </c>
      <c r="E123" s="11">
        <f t="shared" ref="E123" si="84">G123+I123+K123+M123</f>
        <v>21974.45</v>
      </c>
      <c r="F123" s="11">
        <f t="shared" ref="F123:M123" si="85">F124+F125+F126+F127+F128+F130+F132</f>
        <v>3436.14</v>
      </c>
      <c r="G123" s="11">
        <f t="shared" si="85"/>
        <v>3436.14</v>
      </c>
      <c r="H123" s="18">
        <f t="shared" si="85"/>
        <v>1789.23</v>
      </c>
      <c r="I123" s="11">
        <f t="shared" si="85"/>
        <v>1789.23</v>
      </c>
      <c r="J123" s="11">
        <f t="shared" si="85"/>
        <v>9806.7000000000007</v>
      </c>
      <c r="K123" s="11">
        <f t="shared" si="85"/>
        <v>9736.0199999999986</v>
      </c>
      <c r="L123" s="11">
        <f t="shared" si="85"/>
        <v>7013.07</v>
      </c>
      <c r="M123" s="11">
        <f t="shared" si="85"/>
        <v>7013.06</v>
      </c>
      <c r="N123" s="19">
        <v>100</v>
      </c>
      <c r="O123" s="19">
        <f t="shared" si="75"/>
        <v>99.679339754703307</v>
      </c>
      <c r="P123" s="12" t="s">
        <v>470</v>
      </c>
      <c r="Q123" s="14">
        <v>102.9</v>
      </c>
      <c r="R123" s="14">
        <v>100.9</v>
      </c>
      <c r="S123" s="13">
        <f t="shared" si="63"/>
        <v>98.056365403304184</v>
      </c>
    </row>
    <row r="124" spans="1:19" ht="54" customHeight="1">
      <c r="A124" s="8" t="s">
        <v>87</v>
      </c>
      <c r="B124" s="12" t="s">
        <v>138</v>
      </c>
      <c r="C124" s="10" t="s">
        <v>468</v>
      </c>
      <c r="D124" s="11">
        <v>0</v>
      </c>
      <c r="E124" s="11">
        <v>0</v>
      </c>
      <c r="F124" s="11">
        <v>0</v>
      </c>
      <c r="G124" s="11">
        <v>0</v>
      </c>
      <c r="H124" s="18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9">
        <v>0</v>
      </c>
      <c r="O124" s="19">
        <v>0</v>
      </c>
      <c r="P124" s="12" t="s">
        <v>471</v>
      </c>
      <c r="Q124" s="14">
        <v>101.1</v>
      </c>
      <c r="R124" s="21">
        <v>95.2</v>
      </c>
      <c r="S124" s="13">
        <f t="shared" si="63"/>
        <v>94.164193867457968</v>
      </c>
    </row>
    <row r="125" spans="1:19" ht="48.75" customHeight="1">
      <c r="A125" s="8" t="s">
        <v>88</v>
      </c>
      <c r="B125" s="12" t="s">
        <v>139</v>
      </c>
      <c r="C125" s="10" t="s">
        <v>468</v>
      </c>
      <c r="D125" s="11">
        <v>0</v>
      </c>
      <c r="E125" s="11">
        <v>0</v>
      </c>
      <c r="F125" s="11">
        <v>0</v>
      </c>
      <c r="G125" s="11">
        <v>0</v>
      </c>
      <c r="H125" s="18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9">
        <v>0</v>
      </c>
      <c r="O125" s="19">
        <v>0</v>
      </c>
      <c r="P125" s="12" t="s">
        <v>472</v>
      </c>
      <c r="Q125" s="14">
        <v>104.6</v>
      </c>
      <c r="R125" s="14">
        <v>106.6</v>
      </c>
      <c r="S125" s="13">
        <f t="shared" si="63"/>
        <v>101.91204588910135</v>
      </c>
    </row>
    <row r="126" spans="1:19" ht="72">
      <c r="A126" s="8" t="s">
        <v>140</v>
      </c>
      <c r="B126" s="12" t="s">
        <v>141</v>
      </c>
      <c r="C126" s="10" t="s">
        <v>468</v>
      </c>
      <c r="D126" s="11">
        <v>0</v>
      </c>
      <c r="E126" s="11">
        <v>0</v>
      </c>
      <c r="F126" s="11">
        <v>0</v>
      </c>
      <c r="G126" s="11">
        <v>0</v>
      </c>
      <c r="H126" s="18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9">
        <v>0</v>
      </c>
      <c r="O126" s="19">
        <v>0</v>
      </c>
      <c r="P126" s="12" t="s">
        <v>271</v>
      </c>
      <c r="Q126" s="48">
        <v>1</v>
      </c>
      <c r="R126" s="14">
        <v>1</v>
      </c>
      <c r="S126" s="13">
        <f t="shared" si="63"/>
        <v>100</v>
      </c>
    </row>
    <row r="127" spans="1:19" ht="52.5" customHeight="1">
      <c r="A127" s="8" t="s">
        <v>142</v>
      </c>
      <c r="B127" s="12" t="s">
        <v>143</v>
      </c>
      <c r="C127" s="10" t="s">
        <v>468</v>
      </c>
      <c r="D127" s="11">
        <v>0</v>
      </c>
      <c r="E127" s="11">
        <v>0</v>
      </c>
      <c r="F127" s="11">
        <v>0</v>
      </c>
      <c r="G127" s="11">
        <v>0</v>
      </c>
      <c r="H127" s="18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9">
        <v>0</v>
      </c>
      <c r="O127" s="19">
        <v>0</v>
      </c>
      <c r="P127" s="12" t="s">
        <v>483</v>
      </c>
      <c r="Q127" s="48">
        <v>30</v>
      </c>
      <c r="R127" s="14">
        <v>163</v>
      </c>
      <c r="S127" s="13">
        <f t="shared" si="63"/>
        <v>543.33333333333337</v>
      </c>
    </row>
    <row r="128" spans="1:19" ht="48">
      <c r="A128" s="8" t="s">
        <v>144</v>
      </c>
      <c r="B128" s="24" t="s">
        <v>20</v>
      </c>
      <c r="C128" s="10" t="s">
        <v>468</v>
      </c>
      <c r="D128" s="11">
        <f t="shared" ref="D128:L128" si="86">D129</f>
        <v>9767</v>
      </c>
      <c r="E128" s="11">
        <f t="shared" si="86"/>
        <v>9766.2199999999993</v>
      </c>
      <c r="F128" s="11">
        <f t="shared" si="86"/>
        <v>0</v>
      </c>
      <c r="G128" s="11">
        <f t="shared" si="86"/>
        <v>0</v>
      </c>
      <c r="H128" s="11">
        <f t="shared" si="86"/>
        <v>300</v>
      </c>
      <c r="I128" s="11">
        <f t="shared" si="86"/>
        <v>300</v>
      </c>
      <c r="J128" s="11">
        <f t="shared" si="86"/>
        <v>9467</v>
      </c>
      <c r="K128" s="11">
        <f t="shared" si="86"/>
        <v>9466.2199999999993</v>
      </c>
      <c r="L128" s="11">
        <f t="shared" si="86"/>
        <v>0</v>
      </c>
      <c r="M128" s="11">
        <f>M129</f>
        <v>0</v>
      </c>
      <c r="N128" s="19">
        <v>100</v>
      </c>
      <c r="O128" s="19">
        <f t="shared" si="75"/>
        <v>99.992013924439433</v>
      </c>
      <c r="P128" s="10" t="s">
        <v>474</v>
      </c>
      <c r="Q128" s="13">
        <v>100</v>
      </c>
      <c r="R128" s="21">
        <v>100</v>
      </c>
      <c r="S128" s="13">
        <f t="shared" si="63"/>
        <v>100</v>
      </c>
    </row>
    <row r="129" spans="1:19" ht="48">
      <c r="A129" s="8" t="s">
        <v>145</v>
      </c>
      <c r="B129" s="47" t="s">
        <v>41</v>
      </c>
      <c r="C129" s="10" t="s">
        <v>468</v>
      </c>
      <c r="D129" s="11">
        <f>F129+H129+J129+L129</f>
        <v>9767</v>
      </c>
      <c r="E129" s="11">
        <f>G129+I129+K129+M129</f>
        <v>9766.2199999999993</v>
      </c>
      <c r="F129" s="11">
        <v>0</v>
      </c>
      <c r="G129" s="11">
        <v>0</v>
      </c>
      <c r="H129" s="18">
        <v>300</v>
      </c>
      <c r="I129" s="11">
        <v>300</v>
      </c>
      <c r="J129" s="11">
        <v>9467</v>
      </c>
      <c r="K129" s="28">
        <v>9466.2199999999993</v>
      </c>
      <c r="L129" s="11">
        <v>0</v>
      </c>
      <c r="M129" s="11">
        <v>0</v>
      </c>
      <c r="N129" s="19">
        <v>100</v>
      </c>
      <c r="O129" s="19">
        <f t="shared" si="75"/>
        <v>99.992013924439433</v>
      </c>
      <c r="P129" s="10" t="s">
        <v>474</v>
      </c>
      <c r="Q129" s="13">
        <v>100</v>
      </c>
      <c r="R129" s="13">
        <v>100</v>
      </c>
      <c r="S129" s="13">
        <f t="shared" si="63"/>
        <v>100</v>
      </c>
    </row>
    <row r="130" spans="1:19" ht="60">
      <c r="A130" s="49" t="s">
        <v>146</v>
      </c>
      <c r="B130" s="45" t="s">
        <v>375</v>
      </c>
      <c r="C130" s="10" t="s">
        <v>468</v>
      </c>
      <c r="D130" s="11">
        <f t="shared" si="83"/>
        <v>12074.34</v>
      </c>
      <c r="E130" s="11">
        <f t="shared" ref="E130:M130" si="87">E131</f>
        <v>12004.43</v>
      </c>
      <c r="F130" s="11">
        <f t="shared" si="87"/>
        <v>3436.14</v>
      </c>
      <c r="G130" s="11">
        <f t="shared" si="87"/>
        <v>3436.14</v>
      </c>
      <c r="H130" s="18">
        <f t="shared" si="87"/>
        <v>1285.43</v>
      </c>
      <c r="I130" s="11">
        <f t="shared" si="87"/>
        <v>1285.43</v>
      </c>
      <c r="J130" s="11">
        <f t="shared" si="87"/>
        <v>339.7</v>
      </c>
      <c r="K130" s="11">
        <f t="shared" si="87"/>
        <v>269.8</v>
      </c>
      <c r="L130" s="11">
        <f t="shared" si="87"/>
        <v>7013.07</v>
      </c>
      <c r="M130" s="11">
        <f t="shared" si="87"/>
        <v>7013.06</v>
      </c>
      <c r="N130" s="19">
        <v>100</v>
      </c>
      <c r="O130" s="19">
        <f t="shared" si="75"/>
        <v>99.421003549676428</v>
      </c>
      <c r="P130" s="10" t="s">
        <v>272</v>
      </c>
      <c r="Q130" s="13">
        <v>19.600000000000001</v>
      </c>
      <c r="R130" s="13">
        <v>19.600000000000001</v>
      </c>
      <c r="S130" s="13">
        <f t="shared" si="63"/>
        <v>100</v>
      </c>
    </row>
    <row r="131" spans="1:19" ht="102.75" customHeight="1">
      <c r="A131" s="49" t="s">
        <v>147</v>
      </c>
      <c r="B131" s="47" t="s">
        <v>42</v>
      </c>
      <c r="C131" s="10" t="s">
        <v>468</v>
      </c>
      <c r="D131" s="11">
        <f>F131+H131+J131+L131</f>
        <v>12074.34</v>
      </c>
      <c r="E131" s="11">
        <f>G131+I131+K131+M131</f>
        <v>12004.43</v>
      </c>
      <c r="F131" s="22">
        <v>3436.14</v>
      </c>
      <c r="G131" s="22">
        <v>3436.14</v>
      </c>
      <c r="H131" s="18">
        <v>1285.43</v>
      </c>
      <c r="I131" s="22">
        <v>1285.43</v>
      </c>
      <c r="J131" s="22">
        <v>339.7</v>
      </c>
      <c r="K131" s="11">
        <v>269.8</v>
      </c>
      <c r="L131" s="22">
        <v>7013.07</v>
      </c>
      <c r="M131" s="11">
        <v>7013.06</v>
      </c>
      <c r="N131" s="19">
        <v>100</v>
      </c>
      <c r="O131" s="19">
        <f t="shared" si="75"/>
        <v>99.421003549676428</v>
      </c>
      <c r="P131" s="10" t="s">
        <v>480</v>
      </c>
      <c r="Q131" s="13">
        <v>29</v>
      </c>
      <c r="R131" s="13">
        <v>29</v>
      </c>
      <c r="S131" s="13">
        <f t="shared" si="63"/>
        <v>100</v>
      </c>
    </row>
    <row r="132" spans="1:19" ht="96">
      <c r="A132" s="8" t="s">
        <v>181</v>
      </c>
      <c r="B132" s="45" t="s">
        <v>517</v>
      </c>
      <c r="C132" s="10" t="s">
        <v>468</v>
      </c>
      <c r="D132" s="11">
        <f>D133</f>
        <v>203.8</v>
      </c>
      <c r="E132" s="11">
        <f t="shared" ref="E132:M132" si="88">E133</f>
        <v>203.8</v>
      </c>
      <c r="F132" s="11">
        <f t="shared" si="88"/>
        <v>0</v>
      </c>
      <c r="G132" s="11">
        <f t="shared" si="88"/>
        <v>0</v>
      </c>
      <c r="H132" s="18">
        <f t="shared" si="88"/>
        <v>203.8</v>
      </c>
      <c r="I132" s="11">
        <f t="shared" si="88"/>
        <v>203.8</v>
      </c>
      <c r="J132" s="11">
        <f t="shared" si="88"/>
        <v>0</v>
      </c>
      <c r="K132" s="11">
        <f t="shared" si="88"/>
        <v>0</v>
      </c>
      <c r="L132" s="11">
        <f t="shared" si="88"/>
        <v>0</v>
      </c>
      <c r="M132" s="11">
        <f t="shared" si="88"/>
        <v>0</v>
      </c>
      <c r="N132" s="19">
        <v>100</v>
      </c>
      <c r="O132" s="19">
        <f t="shared" ref="O132:O134" si="89">E132/D132*100</f>
        <v>100</v>
      </c>
      <c r="P132" s="10" t="s">
        <v>273</v>
      </c>
      <c r="Q132" s="20">
        <v>126</v>
      </c>
      <c r="R132" s="20">
        <v>126</v>
      </c>
      <c r="S132" s="13">
        <f t="shared" si="63"/>
        <v>100</v>
      </c>
    </row>
    <row r="133" spans="1:19" ht="64.5" customHeight="1">
      <c r="A133" s="8" t="s">
        <v>182</v>
      </c>
      <c r="B133" s="47" t="s">
        <v>183</v>
      </c>
      <c r="C133" s="10" t="s">
        <v>468</v>
      </c>
      <c r="D133" s="11">
        <f>F133+H133+J133+L133</f>
        <v>203.8</v>
      </c>
      <c r="E133" s="11">
        <f>G133+I133+K133+M133</f>
        <v>203.8</v>
      </c>
      <c r="F133" s="22">
        <v>0</v>
      </c>
      <c r="G133" s="22">
        <v>0</v>
      </c>
      <c r="H133" s="18">
        <v>203.8</v>
      </c>
      <c r="I133" s="22">
        <v>203.8</v>
      </c>
      <c r="J133" s="22">
        <v>0</v>
      </c>
      <c r="K133" s="11">
        <v>0</v>
      </c>
      <c r="L133" s="22">
        <v>0</v>
      </c>
      <c r="M133" s="11">
        <v>0</v>
      </c>
      <c r="N133" s="19">
        <v>100</v>
      </c>
      <c r="O133" s="19">
        <f>E133/D133*100</f>
        <v>100</v>
      </c>
      <c r="P133" s="10" t="s">
        <v>473</v>
      </c>
      <c r="Q133" s="20">
        <v>100</v>
      </c>
      <c r="R133" s="20">
        <v>100</v>
      </c>
      <c r="S133" s="13">
        <f t="shared" si="63"/>
        <v>100</v>
      </c>
    </row>
    <row r="134" spans="1:19" ht="83.25" customHeight="1">
      <c r="A134" s="8" t="s">
        <v>80</v>
      </c>
      <c r="B134" s="43" t="s">
        <v>168</v>
      </c>
      <c r="C134" s="10" t="s">
        <v>468</v>
      </c>
      <c r="D134" s="11">
        <f t="shared" ref="D134:L134" si="90">D135+D138</f>
        <v>32336.100000000002</v>
      </c>
      <c r="E134" s="11">
        <f t="shared" si="90"/>
        <v>32333.99</v>
      </c>
      <c r="F134" s="11">
        <f t="shared" si="90"/>
        <v>0</v>
      </c>
      <c r="G134" s="11">
        <f t="shared" si="90"/>
        <v>0</v>
      </c>
      <c r="H134" s="18">
        <f t="shared" si="90"/>
        <v>0</v>
      </c>
      <c r="I134" s="11">
        <f t="shared" si="90"/>
        <v>0</v>
      </c>
      <c r="J134" s="11">
        <f t="shared" si="90"/>
        <v>32336.100000000002</v>
      </c>
      <c r="K134" s="11">
        <f>K135+K138</f>
        <v>32333.99</v>
      </c>
      <c r="L134" s="11">
        <f t="shared" si="90"/>
        <v>0</v>
      </c>
      <c r="M134" s="11">
        <f>M135+M138</f>
        <v>0</v>
      </c>
      <c r="N134" s="19">
        <v>100</v>
      </c>
      <c r="O134" s="19">
        <f t="shared" si="89"/>
        <v>99.993474785147257</v>
      </c>
      <c r="P134" s="12" t="s">
        <v>274</v>
      </c>
      <c r="Q134" s="14">
        <v>100</v>
      </c>
      <c r="R134" s="44">
        <v>102.77</v>
      </c>
      <c r="S134" s="13">
        <f t="shared" si="63"/>
        <v>102.77000000000001</v>
      </c>
    </row>
    <row r="135" spans="1:19" ht="84">
      <c r="A135" s="8" t="s">
        <v>81</v>
      </c>
      <c r="B135" s="45" t="s">
        <v>376</v>
      </c>
      <c r="C135" s="10" t="s">
        <v>468</v>
      </c>
      <c r="D135" s="11">
        <f t="shared" ref="D135:M135" si="91">D136+D137</f>
        <v>661.2</v>
      </c>
      <c r="E135" s="11">
        <f t="shared" si="91"/>
        <v>653.16</v>
      </c>
      <c r="F135" s="11">
        <f t="shared" si="91"/>
        <v>0</v>
      </c>
      <c r="G135" s="11">
        <f t="shared" si="91"/>
        <v>0</v>
      </c>
      <c r="H135" s="18">
        <f t="shared" si="91"/>
        <v>0</v>
      </c>
      <c r="I135" s="11">
        <f t="shared" si="91"/>
        <v>0</v>
      </c>
      <c r="J135" s="11">
        <f t="shared" si="91"/>
        <v>661.2</v>
      </c>
      <c r="K135" s="11">
        <f t="shared" si="91"/>
        <v>653.16</v>
      </c>
      <c r="L135" s="11">
        <f t="shared" si="91"/>
        <v>0</v>
      </c>
      <c r="M135" s="11">
        <f t="shared" si="91"/>
        <v>0</v>
      </c>
      <c r="N135" s="19">
        <v>100</v>
      </c>
      <c r="O135" s="19">
        <f t="shared" si="75"/>
        <v>98.784029038112507</v>
      </c>
      <c r="P135" s="12" t="s">
        <v>469</v>
      </c>
      <c r="Q135" s="23">
        <v>31</v>
      </c>
      <c r="R135" s="46">
        <v>31.86</v>
      </c>
      <c r="S135" s="13">
        <f t="shared" si="63"/>
        <v>102.7741935483871</v>
      </c>
    </row>
    <row r="136" spans="1:19" ht="87.75" customHeight="1">
      <c r="A136" s="8" t="s">
        <v>148</v>
      </c>
      <c r="B136" s="47" t="s">
        <v>43</v>
      </c>
      <c r="C136" s="10" t="s">
        <v>468</v>
      </c>
      <c r="D136" s="11">
        <f>F136+H136+J136+L136</f>
        <v>456.2</v>
      </c>
      <c r="E136" s="11">
        <f>G136+I136+K136+M136</f>
        <v>434.02</v>
      </c>
      <c r="F136" s="11">
        <v>0</v>
      </c>
      <c r="G136" s="11">
        <v>0</v>
      </c>
      <c r="H136" s="18">
        <v>0</v>
      </c>
      <c r="I136" s="11">
        <v>0</v>
      </c>
      <c r="J136" s="11">
        <v>456.2</v>
      </c>
      <c r="K136" s="11">
        <v>434.02</v>
      </c>
      <c r="L136" s="11">
        <v>0</v>
      </c>
      <c r="M136" s="11">
        <v>0</v>
      </c>
      <c r="N136" s="19">
        <v>100</v>
      </c>
      <c r="O136" s="19">
        <f t="shared" si="75"/>
        <v>95.138097325734321</v>
      </c>
      <c r="P136" s="10" t="s">
        <v>275</v>
      </c>
      <c r="Q136" s="20">
        <v>65</v>
      </c>
      <c r="R136" s="20">
        <v>65</v>
      </c>
      <c r="S136" s="13">
        <f t="shared" si="63"/>
        <v>100</v>
      </c>
    </row>
    <row r="137" spans="1:19" ht="108">
      <c r="A137" s="8" t="s">
        <v>149</v>
      </c>
      <c r="B137" s="47" t="s">
        <v>44</v>
      </c>
      <c r="C137" s="10" t="s">
        <v>468</v>
      </c>
      <c r="D137" s="11">
        <f>F137+H137+J137+L137</f>
        <v>205</v>
      </c>
      <c r="E137" s="11">
        <f>G137+I137+K137+M137</f>
        <v>219.14</v>
      </c>
      <c r="F137" s="11">
        <v>0</v>
      </c>
      <c r="G137" s="11">
        <v>0</v>
      </c>
      <c r="H137" s="18">
        <v>0</v>
      </c>
      <c r="I137" s="11">
        <v>0</v>
      </c>
      <c r="J137" s="11">
        <v>205</v>
      </c>
      <c r="K137" s="11">
        <v>219.14</v>
      </c>
      <c r="L137" s="11">
        <v>0</v>
      </c>
      <c r="M137" s="11">
        <v>0</v>
      </c>
      <c r="N137" s="19">
        <v>100</v>
      </c>
      <c r="O137" s="19">
        <f t="shared" si="75"/>
        <v>106.89756097560974</v>
      </c>
      <c r="P137" s="10" t="s">
        <v>276</v>
      </c>
      <c r="Q137" s="13">
        <v>0</v>
      </c>
      <c r="R137" s="13">
        <v>0</v>
      </c>
      <c r="S137" s="13">
        <v>100</v>
      </c>
    </row>
    <row r="138" spans="1:19" ht="48">
      <c r="A138" s="8" t="s">
        <v>150</v>
      </c>
      <c r="B138" s="45" t="s">
        <v>20</v>
      </c>
      <c r="C138" s="10" t="s">
        <v>468</v>
      </c>
      <c r="D138" s="11">
        <f>D139</f>
        <v>31674.9</v>
      </c>
      <c r="E138" s="11">
        <f t="shared" ref="E138:M138" si="92">E139</f>
        <v>31680.83</v>
      </c>
      <c r="F138" s="11">
        <f t="shared" si="92"/>
        <v>0</v>
      </c>
      <c r="G138" s="11">
        <f t="shared" si="92"/>
        <v>0</v>
      </c>
      <c r="H138" s="18">
        <f t="shared" si="92"/>
        <v>0</v>
      </c>
      <c r="I138" s="11">
        <f t="shared" si="92"/>
        <v>0</v>
      </c>
      <c r="J138" s="11">
        <f t="shared" si="92"/>
        <v>31674.9</v>
      </c>
      <c r="K138" s="11">
        <f>K139</f>
        <v>31680.83</v>
      </c>
      <c r="L138" s="11">
        <f t="shared" si="92"/>
        <v>0</v>
      </c>
      <c r="M138" s="11">
        <f t="shared" si="92"/>
        <v>0</v>
      </c>
      <c r="N138" s="19">
        <v>100</v>
      </c>
      <c r="O138" s="19">
        <f t="shared" si="75"/>
        <v>100.01872144821293</v>
      </c>
      <c r="P138" s="10" t="s">
        <v>253</v>
      </c>
      <c r="Q138" s="13">
        <v>100</v>
      </c>
      <c r="R138" s="13">
        <v>100</v>
      </c>
      <c r="S138" s="13">
        <f t="shared" si="63"/>
        <v>100</v>
      </c>
    </row>
    <row r="139" spans="1:19" ht="108">
      <c r="A139" s="8" t="s">
        <v>151</v>
      </c>
      <c r="B139" s="47" t="s">
        <v>377</v>
      </c>
      <c r="C139" s="10" t="s">
        <v>468</v>
      </c>
      <c r="D139" s="11">
        <f>F139+H139+J139+L139</f>
        <v>31674.9</v>
      </c>
      <c r="E139" s="11">
        <f>G139+I139+K139+M139</f>
        <v>31680.83</v>
      </c>
      <c r="F139" s="11">
        <v>0</v>
      </c>
      <c r="G139" s="11">
        <v>0</v>
      </c>
      <c r="H139" s="18">
        <v>0</v>
      </c>
      <c r="I139" s="11">
        <v>0</v>
      </c>
      <c r="J139" s="22">
        <v>31674.9</v>
      </c>
      <c r="K139" s="11">
        <v>31680.83</v>
      </c>
      <c r="L139" s="11">
        <v>0</v>
      </c>
      <c r="M139" s="11">
        <v>0</v>
      </c>
      <c r="N139" s="19">
        <v>100</v>
      </c>
      <c r="O139" s="19">
        <f t="shared" si="75"/>
        <v>100.01872144821293</v>
      </c>
      <c r="P139" s="10" t="s">
        <v>253</v>
      </c>
      <c r="Q139" s="13">
        <v>100</v>
      </c>
      <c r="R139" s="10">
        <v>100</v>
      </c>
      <c r="S139" s="13">
        <f t="shared" si="63"/>
        <v>100</v>
      </c>
    </row>
    <row r="140" spans="1:19" ht="49.5" customHeight="1">
      <c r="A140" s="118" t="s">
        <v>82</v>
      </c>
      <c r="B140" s="121" t="s">
        <v>196</v>
      </c>
      <c r="C140" s="124" t="s">
        <v>465</v>
      </c>
      <c r="D140" s="88">
        <f t="shared" ref="D140:M140" si="93">D143+D144+D146+D148+D149+D150+D151+D152</f>
        <v>77665.55</v>
      </c>
      <c r="E140" s="88">
        <f t="shared" si="93"/>
        <v>69269.2</v>
      </c>
      <c r="F140" s="88">
        <f t="shared" si="93"/>
        <v>0</v>
      </c>
      <c r="G140" s="88">
        <f t="shared" si="93"/>
        <v>0</v>
      </c>
      <c r="H140" s="88">
        <f t="shared" si="93"/>
        <v>65361.279999999999</v>
      </c>
      <c r="I140" s="88">
        <f t="shared" si="93"/>
        <v>59787.18</v>
      </c>
      <c r="J140" s="88">
        <f t="shared" si="93"/>
        <v>12304.27</v>
      </c>
      <c r="K140" s="88">
        <f t="shared" si="93"/>
        <v>9482.02</v>
      </c>
      <c r="L140" s="88">
        <f t="shared" si="93"/>
        <v>0</v>
      </c>
      <c r="M140" s="88">
        <f t="shared" si="93"/>
        <v>0</v>
      </c>
      <c r="N140" s="85">
        <v>100</v>
      </c>
      <c r="O140" s="85">
        <f t="shared" si="75"/>
        <v>89.189093491258348</v>
      </c>
      <c r="P140" s="10" t="s">
        <v>277</v>
      </c>
      <c r="Q140" s="13">
        <v>69.3</v>
      </c>
      <c r="R140" s="13">
        <v>69.3</v>
      </c>
      <c r="S140" s="13">
        <f t="shared" si="63"/>
        <v>100</v>
      </c>
    </row>
    <row r="141" spans="1:19" ht="39" customHeight="1">
      <c r="A141" s="119"/>
      <c r="B141" s="122"/>
      <c r="C141" s="125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7"/>
      <c r="O141" s="87"/>
      <c r="P141" s="10" t="s">
        <v>278</v>
      </c>
      <c r="Q141" s="13">
        <v>68.599999999999994</v>
      </c>
      <c r="R141" s="13">
        <v>68.599999999999994</v>
      </c>
      <c r="S141" s="13">
        <f t="shared" si="63"/>
        <v>100</v>
      </c>
    </row>
    <row r="142" spans="1:19" ht="25.5" customHeight="1">
      <c r="A142" s="120"/>
      <c r="B142" s="123"/>
      <c r="C142" s="126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86"/>
      <c r="O142" s="86"/>
      <c r="P142" s="10" t="s">
        <v>279</v>
      </c>
      <c r="Q142" s="13">
        <v>60.4</v>
      </c>
      <c r="R142" s="13">
        <v>60.4</v>
      </c>
      <c r="S142" s="13">
        <f t="shared" si="63"/>
        <v>100</v>
      </c>
    </row>
    <row r="143" spans="1:19" ht="136.5" customHeight="1">
      <c r="A143" s="8" t="s">
        <v>311</v>
      </c>
      <c r="B143" s="12" t="s">
        <v>378</v>
      </c>
      <c r="C143" s="10" t="s">
        <v>465</v>
      </c>
      <c r="D143" s="11">
        <f t="shared" ref="D143:E153" si="94">F143+H143+J143+L143</f>
        <v>300</v>
      </c>
      <c r="E143" s="11">
        <f t="shared" ref="E143:E152" si="95">G143+I143+K143+M143</f>
        <v>300</v>
      </c>
      <c r="F143" s="11">
        <v>0</v>
      </c>
      <c r="G143" s="11">
        <v>0</v>
      </c>
      <c r="H143" s="18">
        <v>0</v>
      </c>
      <c r="I143" s="11">
        <v>0</v>
      </c>
      <c r="J143" s="11">
        <v>300</v>
      </c>
      <c r="K143" s="11">
        <v>300</v>
      </c>
      <c r="L143" s="11">
        <v>0</v>
      </c>
      <c r="M143" s="11">
        <v>0</v>
      </c>
      <c r="N143" s="19">
        <v>100</v>
      </c>
      <c r="O143" s="19">
        <f t="shared" si="75"/>
        <v>100</v>
      </c>
      <c r="P143" s="10" t="s">
        <v>280</v>
      </c>
      <c r="Q143" s="13">
        <v>100</v>
      </c>
      <c r="R143" s="13">
        <v>100</v>
      </c>
      <c r="S143" s="13">
        <f t="shared" si="63"/>
        <v>100</v>
      </c>
    </row>
    <row r="144" spans="1:19" ht="60.75" customHeight="1">
      <c r="A144" s="8" t="s">
        <v>310</v>
      </c>
      <c r="B144" s="12" t="s">
        <v>309</v>
      </c>
      <c r="C144" s="10" t="s">
        <v>465</v>
      </c>
      <c r="D144" s="11">
        <f t="shared" si="94"/>
        <v>7899</v>
      </c>
      <c r="E144" s="11">
        <f t="shared" si="95"/>
        <v>7898.16</v>
      </c>
      <c r="F144" s="11">
        <v>0</v>
      </c>
      <c r="G144" s="11">
        <v>0</v>
      </c>
      <c r="H144" s="18">
        <v>7899</v>
      </c>
      <c r="I144" s="11">
        <v>7898.16</v>
      </c>
      <c r="J144" s="11">
        <v>0</v>
      </c>
      <c r="K144" s="11">
        <v>0</v>
      </c>
      <c r="L144" s="11">
        <v>0</v>
      </c>
      <c r="M144" s="11">
        <v>0</v>
      </c>
      <c r="N144" s="19">
        <v>100</v>
      </c>
      <c r="O144" s="19">
        <f t="shared" si="75"/>
        <v>99.989365742499047</v>
      </c>
      <c r="P144" s="10" t="s">
        <v>278</v>
      </c>
      <c r="Q144" s="13">
        <v>68.599999999999994</v>
      </c>
      <c r="R144" s="13">
        <v>68.599999999999994</v>
      </c>
      <c r="S144" s="13">
        <f t="shared" si="63"/>
        <v>100</v>
      </c>
    </row>
    <row r="145" spans="1:19" ht="66" customHeight="1">
      <c r="A145" s="8" t="s">
        <v>312</v>
      </c>
      <c r="B145" s="34" t="s">
        <v>379</v>
      </c>
      <c r="C145" s="10" t="s">
        <v>465</v>
      </c>
      <c r="D145" s="11">
        <f t="shared" si="94"/>
        <v>0</v>
      </c>
      <c r="E145" s="11">
        <f t="shared" si="95"/>
        <v>0</v>
      </c>
      <c r="F145" s="11">
        <v>0</v>
      </c>
      <c r="G145" s="11">
        <v>0</v>
      </c>
      <c r="H145" s="18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9">
        <v>0</v>
      </c>
      <c r="O145" s="19">
        <v>0</v>
      </c>
      <c r="P145" s="10" t="s">
        <v>279</v>
      </c>
      <c r="Q145" s="13">
        <v>60.4</v>
      </c>
      <c r="R145" s="13">
        <v>60.4</v>
      </c>
      <c r="S145" s="13">
        <f t="shared" ref="S145" si="96">R145/Q145*100</f>
        <v>100</v>
      </c>
    </row>
    <row r="146" spans="1:19" ht="101.25" customHeight="1">
      <c r="A146" s="8" t="s">
        <v>313</v>
      </c>
      <c r="B146" s="12" t="s">
        <v>190</v>
      </c>
      <c r="C146" s="10" t="s">
        <v>465</v>
      </c>
      <c r="D146" s="11">
        <f t="shared" si="94"/>
        <v>0</v>
      </c>
      <c r="E146" s="11">
        <f t="shared" si="95"/>
        <v>0</v>
      </c>
      <c r="F146" s="11">
        <v>0</v>
      </c>
      <c r="G146" s="11">
        <v>0</v>
      </c>
      <c r="H146" s="18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9">
        <v>0</v>
      </c>
      <c r="O146" s="19">
        <v>0</v>
      </c>
      <c r="P146" s="10" t="s">
        <v>466</v>
      </c>
      <c r="Q146" s="13">
        <v>90</v>
      </c>
      <c r="R146" s="13">
        <v>90</v>
      </c>
      <c r="S146" s="13">
        <f t="shared" si="63"/>
        <v>100</v>
      </c>
    </row>
    <row r="147" spans="1:19" ht="63" customHeight="1">
      <c r="A147" s="8" t="s">
        <v>380</v>
      </c>
      <c r="B147" s="12" t="s">
        <v>381</v>
      </c>
      <c r="C147" s="10" t="s">
        <v>465</v>
      </c>
      <c r="D147" s="11">
        <f t="shared" si="94"/>
        <v>0</v>
      </c>
      <c r="E147" s="11">
        <v>0</v>
      </c>
      <c r="F147" s="11">
        <v>0</v>
      </c>
      <c r="G147" s="11">
        <v>0</v>
      </c>
      <c r="H147" s="18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9">
        <v>0</v>
      </c>
      <c r="O147" s="19">
        <v>0</v>
      </c>
      <c r="P147" s="10" t="s">
        <v>424</v>
      </c>
      <c r="Q147" s="20">
        <v>7</v>
      </c>
      <c r="R147" s="20">
        <v>7</v>
      </c>
      <c r="S147" s="13">
        <f t="shared" ref="S147" si="97">R147/Q147*100</f>
        <v>100</v>
      </c>
    </row>
    <row r="148" spans="1:19" ht="59.25" customHeight="1">
      <c r="A148" s="35" t="s">
        <v>314</v>
      </c>
      <c r="B148" s="12" t="s">
        <v>191</v>
      </c>
      <c r="C148" s="10" t="s">
        <v>465</v>
      </c>
      <c r="D148" s="11">
        <f t="shared" si="94"/>
        <v>3257.34</v>
      </c>
      <c r="E148" s="11">
        <f t="shared" si="95"/>
        <v>3257.34</v>
      </c>
      <c r="F148" s="11">
        <v>0</v>
      </c>
      <c r="G148" s="11">
        <v>0</v>
      </c>
      <c r="H148" s="18">
        <v>3257.34</v>
      </c>
      <c r="I148" s="22">
        <v>3257.34</v>
      </c>
      <c r="J148" s="22">
        <v>0</v>
      </c>
      <c r="K148" s="11">
        <v>0</v>
      </c>
      <c r="L148" s="11">
        <v>0</v>
      </c>
      <c r="M148" s="11">
        <v>0</v>
      </c>
      <c r="N148" s="19">
        <v>100</v>
      </c>
      <c r="O148" s="19">
        <f t="shared" si="75"/>
        <v>100</v>
      </c>
      <c r="P148" s="10" t="s">
        <v>277</v>
      </c>
      <c r="Q148" s="29">
        <v>69.3</v>
      </c>
      <c r="R148" s="29">
        <v>69.3</v>
      </c>
      <c r="S148" s="13">
        <f t="shared" si="63"/>
        <v>100</v>
      </c>
    </row>
    <row r="149" spans="1:19" ht="147.75" customHeight="1">
      <c r="A149" s="35" t="s">
        <v>315</v>
      </c>
      <c r="B149" s="12" t="s">
        <v>197</v>
      </c>
      <c r="C149" s="10" t="s">
        <v>465</v>
      </c>
      <c r="D149" s="11">
        <f t="shared" si="94"/>
        <v>66097.77</v>
      </c>
      <c r="E149" s="11">
        <f t="shared" si="95"/>
        <v>57702.259999999995</v>
      </c>
      <c r="F149" s="11">
        <v>0</v>
      </c>
      <c r="G149" s="11">
        <v>0</v>
      </c>
      <c r="H149" s="18">
        <v>54093.5</v>
      </c>
      <c r="I149" s="22">
        <v>48520.24</v>
      </c>
      <c r="J149" s="22">
        <v>12004.27</v>
      </c>
      <c r="K149" s="11">
        <v>9182.02</v>
      </c>
      <c r="L149" s="11">
        <v>0</v>
      </c>
      <c r="M149" s="11">
        <v>0</v>
      </c>
      <c r="N149" s="19">
        <v>100</v>
      </c>
      <c r="O149" s="19">
        <f t="shared" ref="O149" si="98">E149/D149*100</f>
        <v>87.298346071281969</v>
      </c>
      <c r="P149" s="10" t="s">
        <v>306</v>
      </c>
      <c r="Q149" s="29">
        <v>6.6669999999999998</v>
      </c>
      <c r="R149" s="29">
        <v>6.6669999999999998</v>
      </c>
      <c r="S149" s="13">
        <f t="shared" si="63"/>
        <v>100</v>
      </c>
    </row>
    <row r="150" spans="1:19" ht="168" customHeight="1">
      <c r="A150" s="35" t="s">
        <v>316</v>
      </c>
      <c r="B150" s="12" t="s">
        <v>198</v>
      </c>
      <c r="C150" s="10" t="s">
        <v>465</v>
      </c>
      <c r="D150" s="11">
        <f t="shared" si="94"/>
        <v>111.44</v>
      </c>
      <c r="E150" s="11">
        <f t="shared" si="95"/>
        <v>111.44</v>
      </c>
      <c r="F150" s="11">
        <v>0</v>
      </c>
      <c r="G150" s="11">
        <v>0</v>
      </c>
      <c r="H150" s="18">
        <v>111.44</v>
      </c>
      <c r="I150" s="22">
        <v>111.44</v>
      </c>
      <c r="J150" s="22">
        <v>0</v>
      </c>
      <c r="K150" s="11">
        <v>0</v>
      </c>
      <c r="L150" s="11">
        <v>0</v>
      </c>
      <c r="M150" s="11">
        <v>0</v>
      </c>
      <c r="N150" s="19">
        <v>0</v>
      </c>
      <c r="O150" s="19">
        <v>0</v>
      </c>
      <c r="P150" s="39" t="s">
        <v>307</v>
      </c>
      <c r="Q150" s="36">
        <v>100</v>
      </c>
      <c r="R150" s="36">
        <v>100</v>
      </c>
      <c r="S150" s="13">
        <f t="shared" si="63"/>
        <v>100</v>
      </c>
    </row>
    <row r="151" spans="1:19" ht="72" customHeight="1">
      <c r="A151" s="8" t="s">
        <v>317</v>
      </c>
      <c r="B151" s="12" t="s">
        <v>199</v>
      </c>
      <c r="C151" s="10" t="s">
        <v>465</v>
      </c>
      <c r="D151" s="11">
        <f t="shared" si="94"/>
        <v>0</v>
      </c>
      <c r="E151" s="11">
        <f t="shared" si="95"/>
        <v>0</v>
      </c>
      <c r="F151" s="11">
        <v>0</v>
      </c>
      <c r="G151" s="11">
        <v>0</v>
      </c>
      <c r="H151" s="18">
        <v>0</v>
      </c>
      <c r="I151" s="22">
        <v>0</v>
      </c>
      <c r="J151" s="22">
        <v>0</v>
      </c>
      <c r="K151" s="11">
        <v>0</v>
      </c>
      <c r="L151" s="11">
        <v>0</v>
      </c>
      <c r="M151" s="11">
        <v>0</v>
      </c>
      <c r="N151" s="19">
        <v>0</v>
      </c>
      <c r="O151" s="19">
        <v>0</v>
      </c>
      <c r="P151" s="10" t="s">
        <v>308</v>
      </c>
      <c r="Q151" s="37">
        <v>5</v>
      </c>
      <c r="R151" s="37">
        <v>5</v>
      </c>
      <c r="S151" s="13">
        <f t="shared" ref="S151:S190" si="99">R151/Q151*100</f>
        <v>100</v>
      </c>
    </row>
    <row r="152" spans="1:19" ht="72" customHeight="1">
      <c r="A152" s="8" t="s">
        <v>382</v>
      </c>
      <c r="B152" s="12" t="s">
        <v>318</v>
      </c>
      <c r="C152" s="10" t="s">
        <v>465</v>
      </c>
      <c r="D152" s="11">
        <f t="shared" si="94"/>
        <v>0</v>
      </c>
      <c r="E152" s="11">
        <f t="shared" si="95"/>
        <v>0</v>
      </c>
      <c r="F152" s="11">
        <v>0</v>
      </c>
      <c r="G152" s="11">
        <v>0</v>
      </c>
      <c r="H152" s="18">
        <v>0</v>
      </c>
      <c r="I152" s="22">
        <v>0</v>
      </c>
      <c r="J152" s="22">
        <v>0</v>
      </c>
      <c r="K152" s="11">
        <v>0</v>
      </c>
      <c r="L152" s="11">
        <v>0</v>
      </c>
      <c r="M152" s="11">
        <v>0</v>
      </c>
      <c r="N152" s="19">
        <v>0</v>
      </c>
      <c r="O152" s="19">
        <v>0</v>
      </c>
      <c r="P152" s="10" t="s">
        <v>319</v>
      </c>
      <c r="Q152" s="37">
        <v>2</v>
      </c>
      <c r="R152" s="37">
        <v>2</v>
      </c>
      <c r="S152" s="13">
        <f t="shared" si="99"/>
        <v>100</v>
      </c>
    </row>
    <row r="153" spans="1:19" s="15" customFormat="1" ht="72" customHeight="1">
      <c r="A153" s="30" t="s">
        <v>463</v>
      </c>
      <c r="B153" s="12" t="s">
        <v>464</v>
      </c>
      <c r="C153" s="10" t="s">
        <v>465</v>
      </c>
      <c r="D153" s="11">
        <f t="shared" si="94"/>
        <v>0</v>
      </c>
      <c r="E153" s="11">
        <f t="shared" si="94"/>
        <v>0</v>
      </c>
      <c r="F153" s="11">
        <v>0</v>
      </c>
      <c r="G153" s="11">
        <v>0</v>
      </c>
      <c r="H153" s="18">
        <v>0</v>
      </c>
      <c r="I153" s="22">
        <v>0</v>
      </c>
      <c r="J153" s="22">
        <v>0</v>
      </c>
      <c r="K153" s="11">
        <v>0</v>
      </c>
      <c r="L153" s="11">
        <v>0</v>
      </c>
      <c r="M153" s="11">
        <v>0</v>
      </c>
      <c r="N153" s="19">
        <v>0</v>
      </c>
      <c r="O153" s="19">
        <v>0</v>
      </c>
      <c r="P153" s="10" t="s">
        <v>467</v>
      </c>
      <c r="Q153" s="37">
        <v>10</v>
      </c>
      <c r="R153" s="37">
        <v>10</v>
      </c>
      <c r="S153" s="13">
        <f t="shared" si="99"/>
        <v>100</v>
      </c>
    </row>
    <row r="154" spans="1:19" ht="96">
      <c r="A154" s="8" t="s">
        <v>83</v>
      </c>
      <c r="B154" s="9" t="s">
        <v>180</v>
      </c>
      <c r="C154" s="10" t="s">
        <v>465</v>
      </c>
      <c r="D154" s="11">
        <f t="shared" ref="D154:L154" si="100">D155+D163+D169</f>
        <v>66172.800000000003</v>
      </c>
      <c r="E154" s="11">
        <f t="shared" si="100"/>
        <v>66156.399999999994</v>
      </c>
      <c r="F154" s="11">
        <f t="shared" si="100"/>
        <v>0</v>
      </c>
      <c r="G154" s="11">
        <f t="shared" si="100"/>
        <v>0</v>
      </c>
      <c r="H154" s="18">
        <f t="shared" si="100"/>
        <v>40054.5</v>
      </c>
      <c r="I154" s="11">
        <f>I155+I163+I169</f>
        <v>40054.5</v>
      </c>
      <c r="J154" s="11">
        <f t="shared" si="100"/>
        <v>26118.300000000003</v>
      </c>
      <c r="K154" s="11">
        <f t="shared" si="100"/>
        <v>26101.9</v>
      </c>
      <c r="L154" s="11">
        <f t="shared" si="100"/>
        <v>0</v>
      </c>
      <c r="M154" s="11">
        <v>0</v>
      </c>
      <c r="N154" s="19">
        <v>100</v>
      </c>
      <c r="O154" s="19">
        <f t="shared" si="75"/>
        <v>99.97521640311426</v>
      </c>
      <c r="P154" s="10" t="s">
        <v>281</v>
      </c>
      <c r="Q154" s="29" t="s">
        <v>448</v>
      </c>
      <c r="R154" s="21">
        <v>0.05</v>
      </c>
      <c r="S154" s="13">
        <v>100</v>
      </c>
    </row>
    <row r="155" spans="1:19" ht="96">
      <c r="A155" s="8" t="s">
        <v>84</v>
      </c>
      <c r="B155" s="24" t="s">
        <v>45</v>
      </c>
      <c r="C155" s="10" t="s">
        <v>465</v>
      </c>
      <c r="D155" s="11">
        <f>D159+D160</f>
        <v>8429.2000000000007</v>
      </c>
      <c r="E155" s="11">
        <f t="shared" ref="E155" si="101">E159+E160</f>
        <v>8412.9</v>
      </c>
      <c r="F155" s="11">
        <f t="shared" ref="F155:L155" si="102">F156+F157+F158+F159+F160+F161+F162</f>
        <v>0</v>
      </c>
      <c r="G155" s="11">
        <f t="shared" si="102"/>
        <v>0</v>
      </c>
      <c r="H155" s="18">
        <f t="shared" si="102"/>
        <v>1751.5</v>
      </c>
      <c r="I155" s="11">
        <f t="shared" si="102"/>
        <v>1751.5</v>
      </c>
      <c r="J155" s="11">
        <f t="shared" si="102"/>
        <v>6677.7</v>
      </c>
      <c r="K155" s="11">
        <f t="shared" si="102"/>
        <v>6661.4</v>
      </c>
      <c r="L155" s="11">
        <f t="shared" si="102"/>
        <v>0</v>
      </c>
      <c r="M155" s="11">
        <f>M156+M157+M158+M159+M160+M161+M162</f>
        <v>0</v>
      </c>
      <c r="N155" s="19">
        <v>100</v>
      </c>
      <c r="O155" s="19">
        <f t="shared" si="75"/>
        <v>99.806624590708481</v>
      </c>
      <c r="P155" s="10" t="s">
        <v>282</v>
      </c>
      <c r="Q155" s="29" t="s">
        <v>449</v>
      </c>
      <c r="R155" s="13">
        <v>7.29</v>
      </c>
      <c r="S155" s="13">
        <v>100</v>
      </c>
    </row>
    <row r="156" spans="1:19" ht="103.5" customHeight="1">
      <c r="A156" s="8" t="s">
        <v>128</v>
      </c>
      <c r="B156" s="12" t="s">
        <v>192</v>
      </c>
      <c r="C156" s="10" t="s">
        <v>465</v>
      </c>
      <c r="D156" s="11">
        <f t="shared" ref="D156:E162" si="103">F156+H156+J156+L156</f>
        <v>0</v>
      </c>
      <c r="E156" s="11">
        <f t="shared" si="103"/>
        <v>0</v>
      </c>
      <c r="F156" s="11">
        <v>0</v>
      </c>
      <c r="G156" s="11">
        <v>0</v>
      </c>
      <c r="H156" s="18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9">
        <v>0</v>
      </c>
      <c r="O156" s="19">
        <v>0</v>
      </c>
      <c r="P156" s="10" t="s">
        <v>283</v>
      </c>
      <c r="Q156" s="42" t="s">
        <v>462</v>
      </c>
      <c r="R156" s="42" t="s">
        <v>462</v>
      </c>
      <c r="S156" s="13">
        <v>100</v>
      </c>
    </row>
    <row r="157" spans="1:19" ht="69.75" customHeight="1">
      <c r="A157" s="8" t="s">
        <v>152</v>
      </c>
      <c r="B157" s="12" t="s">
        <v>193</v>
      </c>
      <c r="C157" s="10" t="s">
        <v>465</v>
      </c>
      <c r="D157" s="11">
        <f t="shared" si="103"/>
        <v>0</v>
      </c>
      <c r="E157" s="11">
        <f t="shared" si="103"/>
        <v>0</v>
      </c>
      <c r="F157" s="11">
        <v>0</v>
      </c>
      <c r="G157" s="11">
        <v>0</v>
      </c>
      <c r="H157" s="18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9">
        <v>0</v>
      </c>
      <c r="O157" s="19">
        <v>0</v>
      </c>
      <c r="P157" s="10" t="s">
        <v>284</v>
      </c>
      <c r="Q157" s="29" t="s">
        <v>425</v>
      </c>
      <c r="R157" s="29" t="s">
        <v>425</v>
      </c>
      <c r="S157" s="13">
        <v>100</v>
      </c>
    </row>
    <row r="158" spans="1:19" ht="102" customHeight="1">
      <c r="A158" s="8" t="s">
        <v>153</v>
      </c>
      <c r="B158" s="12" t="s">
        <v>194</v>
      </c>
      <c r="C158" s="10" t="s">
        <v>465</v>
      </c>
      <c r="D158" s="11">
        <f t="shared" si="103"/>
        <v>0</v>
      </c>
      <c r="E158" s="11">
        <f t="shared" si="103"/>
        <v>0</v>
      </c>
      <c r="F158" s="11">
        <v>0</v>
      </c>
      <c r="G158" s="11">
        <v>0</v>
      </c>
      <c r="H158" s="18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9">
        <v>0</v>
      </c>
      <c r="O158" s="19">
        <v>0</v>
      </c>
      <c r="P158" s="10" t="s">
        <v>285</v>
      </c>
      <c r="Q158" s="42" t="s">
        <v>426</v>
      </c>
      <c r="R158" s="29" t="s">
        <v>426</v>
      </c>
      <c r="S158" s="13">
        <v>100</v>
      </c>
    </row>
    <row r="159" spans="1:19" ht="96">
      <c r="A159" s="8" t="s">
        <v>154</v>
      </c>
      <c r="B159" s="12" t="s">
        <v>46</v>
      </c>
      <c r="C159" s="10" t="s">
        <v>465</v>
      </c>
      <c r="D159" s="11">
        <f t="shared" si="103"/>
        <v>8359.5</v>
      </c>
      <c r="E159" s="11">
        <f t="shared" si="103"/>
        <v>8359.4</v>
      </c>
      <c r="F159" s="11">
        <v>0</v>
      </c>
      <c r="G159" s="11">
        <v>0</v>
      </c>
      <c r="H159" s="18">
        <v>1751.5</v>
      </c>
      <c r="I159" s="11">
        <v>1751.5</v>
      </c>
      <c r="J159" s="11">
        <v>6608</v>
      </c>
      <c r="K159" s="11">
        <v>6607.9</v>
      </c>
      <c r="L159" s="11">
        <v>0</v>
      </c>
      <c r="M159" s="11">
        <v>0</v>
      </c>
      <c r="N159" s="19">
        <v>100</v>
      </c>
      <c r="O159" s="19">
        <f t="shared" si="75"/>
        <v>99.998803756205518</v>
      </c>
      <c r="P159" s="10" t="s">
        <v>320</v>
      </c>
      <c r="Q159" s="29" t="s">
        <v>427</v>
      </c>
      <c r="R159" s="32">
        <v>0.44</v>
      </c>
      <c r="S159" s="13">
        <v>100</v>
      </c>
    </row>
    <row r="160" spans="1:19" ht="108">
      <c r="A160" s="8" t="s">
        <v>155</v>
      </c>
      <c r="B160" s="12" t="s">
        <v>47</v>
      </c>
      <c r="C160" s="10" t="s">
        <v>465</v>
      </c>
      <c r="D160" s="11">
        <f t="shared" si="103"/>
        <v>69.7</v>
      </c>
      <c r="E160" s="11">
        <f t="shared" si="103"/>
        <v>53.5</v>
      </c>
      <c r="F160" s="11">
        <v>0</v>
      </c>
      <c r="G160" s="11">
        <v>0</v>
      </c>
      <c r="H160" s="18">
        <v>0</v>
      </c>
      <c r="I160" s="11">
        <v>0</v>
      </c>
      <c r="J160" s="11">
        <v>69.7</v>
      </c>
      <c r="K160" s="11">
        <v>53.5</v>
      </c>
      <c r="L160" s="11">
        <v>0</v>
      </c>
      <c r="M160" s="11">
        <v>0</v>
      </c>
      <c r="N160" s="19">
        <v>100</v>
      </c>
      <c r="O160" s="19">
        <f t="shared" si="75"/>
        <v>76.757532281205158</v>
      </c>
      <c r="P160" s="10" t="s">
        <v>286</v>
      </c>
      <c r="Q160" s="29" t="s">
        <v>461</v>
      </c>
      <c r="R160" s="32">
        <v>0.08</v>
      </c>
      <c r="S160" s="13">
        <v>100</v>
      </c>
    </row>
    <row r="161" spans="1:19" ht="157.5" customHeight="1">
      <c r="A161" s="8" t="s">
        <v>156</v>
      </c>
      <c r="B161" s="12" t="s">
        <v>157</v>
      </c>
      <c r="C161" s="10" t="s">
        <v>465</v>
      </c>
      <c r="D161" s="11">
        <f t="shared" si="103"/>
        <v>0</v>
      </c>
      <c r="E161" s="11">
        <f t="shared" si="103"/>
        <v>0</v>
      </c>
      <c r="F161" s="11">
        <v>0</v>
      </c>
      <c r="G161" s="11">
        <v>0</v>
      </c>
      <c r="H161" s="18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9">
        <v>0</v>
      </c>
      <c r="O161" s="19">
        <v>0</v>
      </c>
      <c r="P161" s="10" t="s">
        <v>321</v>
      </c>
      <c r="Q161" s="13">
        <v>100</v>
      </c>
      <c r="R161" s="32">
        <v>0</v>
      </c>
      <c r="S161" s="13">
        <f t="shared" si="99"/>
        <v>0</v>
      </c>
    </row>
    <row r="162" spans="1:19" ht="126.75" customHeight="1">
      <c r="A162" s="8" t="s">
        <v>158</v>
      </c>
      <c r="B162" s="12" t="s">
        <v>195</v>
      </c>
      <c r="C162" s="10" t="s">
        <v>465</v>
      </c>
      <c r="D162" s="11">
        <f t="shared" si="103"/>
        <v>0</v>
      </c>
      <c r="E162" s="11">
        <f t="shared" si="103"/>
        <v>0</v>
      </c>
      <c r="F162" s="11">
        <v>0</v>
      </c>
      <c r="G162" s="11">
        <v>0</v>
      </c>
      <c r="H162" s="18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9">
        <v>0</v>
      </c>
      <c r="O162" s="19">
        <v>0</v>
      </c>
      <c r="P162" s="10" t="s">
        <v>322</v>
      </c>
      <c r="Q162" s="29" t="s">
        <v>425</v>
      </c>
      <c r="R162" s="29" t="s">
        <v>425</v>
      </c>
      <c r="S162" s="13">
        <v>100</v>
      </c>
    </row>
    <row r="163" spans="1:19" ht="93" customHeight="1">
      <c r="A163" s="8" t="s">
        <v>85</v>
      </c>
      <c r="B163" s="24" t="s">
        <v>169</v>
      </c>
      <c r="C163" s="10" t="s">
        <v>465</v>
      </c>
      <c r="D163" s="11">
        <f t="shared" ref="D163:E163" si="104">D164+D165+D166+D167+D168</f>
        <v>48361.299999999996</v>
      </c>
      <c r="E163" s="11">
        <f t="shared" si="104"/>
        <v>48361.299999999996</v>
      </c>
      <c r="F163" s="11">
        <f>F164+F165+F166+F167+F168</f>
        <v>0</v>
      </c>
      <c r="G163" s="11">
        <f t="shared" ref="G163:M163" si="105">G164+G165+G166+G167+G168</f>
        <v>0</v>
      </c>
      <c r="H163" s="18">
        <f t="shared" si="105"/>
        <v>38303</v>
      </c>
      <c r="I163" s="11">
        <f t="shared" si="105"/>
        <v>38303</v>
      </c>
      <c r="J163" s="11">
        <f t="shared" si="105"/>
        <v>10058.300000000001</v>
      </c>
      <c r="K163" s="11">
        <f t="shared" si="105"/>
        <v>10058.300000000001</v>
      </c>
      <c r="L163" s="11">
        <f t="shared" si="105"/>
        <v>0</v>
      </c>
      <c r="M163" s="11">
        <f t="shared" si="105"/>
        <v>0</v>
      </c>
      <c r="N163" s="19">
        <v>100</v>
      </c>
      <c r="O163" s="19">
        <f t="shared" si="75"/>
        <v>100</v>
      </c>
      <c r="P163" s="10" t="s">
        <v>287</v>
      </c>
      <c r="Q163" s="42" t="s">
        <v>462</v>
      </c>
      <c r="R163" s="42" t="s">
        <v>462</v>
      </c>
      <c r="S163" s="13">
        <v>100</v>
      </c>
    </row>
    <row r="164" spans="1:19" ht="98.25" customHeight="1">
      <c r="A164" s="8" t="s">
        <v>159</v>
      </c>
      <c r="B164" s="12" t="s">
        <v>383</v>
      </c>
      <c r="C164" s="10" t="s">
        <v>465</v>
      </c>
      <c r="D164" s="11">
        <f t="shared" ref="D164:E168" si="106">F164+H164+J164+L164</f>
        <v>0</v>
      </c>
      <c r="E164" s="11">
        <f t="shared" si="106"/>
        <v>0</v>
      </c>
      <c r="F164" s="11">
        <v>0</v>
      </c>
      <c r="G164" s="11">
        <v>0</v>
      </c>
      <c r="H164" s="18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9">
        <v>0</v>
      </c>
      <c r="O164" s="19">
        <v>0</v>
      </c>
      <c r="P164" s="10" t="s">
        <v>287</v>
      </c>
      <c r="Q164" s="42" t="s">
        <v>462</v>
      </c>
      <c r="R164" s="42" t="s">
        <v>462</v>
      </c>
      <c r="S164" s="13">
        <v>100</v>
      </c>
    </row>
    <row r="165" spans="1:19" ht="84" customHeight="1">
      <c r="A165" s="8" t="s">
        <v>160</v>
      </c>
      <c r="B165" s="12" t="s">
        <v>48</v>
      </c>
      <c r="C165" s="10" t="s">
        <v>465</v>
      </c>
      <c r="D165" s="11">
        <f t="shared" si="106"/>
        <v>9085.1</v>
      </c>
      <c r="E165" s="11">
        <f t="shared" si="106"/>
        <v>9085.1</v>
      </c>
      <c r="F165" s="11">
        <v>0</v>
      </c>
      <c r="G165" s="11">
        <v>0</v>
      </c>
      <c r="H165" s="18">
        <v>8682</v>
      </c>
      <c r="I165" s="22">
        <v>8682</v>
      </c>
      <c r="J165" s="22">
        <v>403.1</v>
      </c>
      <c r="K165" s="11">
        <v>403.1</v>
      </c>
      <c r="L165" s="11">
        <v>0</v>
      </c>
      <c r="M165" s="11">
        <v>0</v>
      </c>
      <c r="N165" s="19">
        <v>100</v>
      </c>
      <c r="O165" s="19">
        <f>E165/D165*100</f>
        <v>100</v>
      </c>
      <c r="P165" s="12" t="s">
        <v>288</v>
      </c>
      <c r="Q165" s="23">
        <v>1.4</v>
      </c>
      <c r="R165" s="23">
        <v>1.4</v>
      </c>
      <c r="S165" s="13">
        <f t="shared" si="99"/>
        <v>100</v>
      </c>
    </row>
    <row r="166" spans="1:19" ht="137.25" customHeight="1">
      <c r="A166" s="8" t="s">
        <v>129</v>
      </c>
      <c r="B166" s="12" t="s">
        <v>49</v>
      </c>
      <c r="C166" s="10" t="s">
        <v>465</v>
      </c>
      <c r="D166" s="11">
        <f t="shared" si="106"/>
        <v>39276.199999999997</v>
      </c>
      <c r="E166" s="11">
        <f t="shared" si="106"/>
        <v>39276.199999999997</v>
      </c>
      <c r="F166" s="11">
        <v>0</v>
      </c>
      <c r="G166" s="11">
        <v>0</v>
      </c>
      <c r="H166" s="18">
        <v>29621</v>
      </c>
      <c r="I166" s="11">
        <v>29621</v>
      </c>
      <c r="J166" s="11">
        <v>9655.2000000000007</v>
      </c>
      <c r="K166" s="11">
        <v>9655.2000000000007</v>
      </c>
      <c r="L166" s="11">
        <v>0</v>
      </c>
      <c r="M166" s="11">
        <v>0</v>
      </c>
      <c r="N166" s="19">
        <v>0</v>
      </c>
      <c r="O166" s="19">
        <f t="shared" si="75"/>
        <v>100</v>
      </c>
      <c r="P166" s="12" t="s">
        <v>289</v>
      </c>
      <c r="Q166" s="13">
        <v>100</v>
      </c>
      <c r="R166" s="13">
        <v>100</v>
      </c>
      <c r="S166" s="13">
        <f t="shared" si="99"/>
        <v>100</v>
      </c>
    </row>
    <row r="167" spans="1:19" ht="183.75" customHeight="1">
      <c r="A167" s="8" t="s">
        <v>130</v>
      </c>
      <c r="B167" s="12" t="s">
        <v>50</v>
      </c>
      <c r="C167" s="10" t="s">
        <v>465</v>
      </c>
      <c r="D167" s="11">
        <f t="shared" si="106"/>
        <v>0</v>
      </c>
      <c r="E167" s="11">
        <f t="shared" si="106"/>
        <v>0</v>
      </c>
      <c r="F167" s="11">
        <v>0</v>
      </c>
      <c r="G167" s="11">
        <v>0</v>
      </c>
      <c r="H167" s="18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9">
        <v>0</v>
      </c>
      <c r="O167" s="19">
        <v>0</v>
      </c>
      <c r="P167" s="34" t="s">
        <v>323</v>
      </c>
      <c r="Q167" s="13">
        <v>100</v>
      </c>
      <c r="R167" s="13">
        <v>100</v>
      </c>
      <c r="S167" s="13">
        <f t="shared" si="99"/>
        <v>100</v>
      </c>
    </row>
    <row r="168" spans="1:19" ht="66.75" customHeight="1">
      <c r="A168" s="8" t="s">
        <v>131</v>
      </c>
      <c r="B168" s="12" t="s">
        <v>51</v>
      </c>
      <c r="C168" s="10" t="s">
        <v>465</v>
      </c>
      <c r="D168" s="11">
        <f t="shared" si="106"/>
        <v>0</v>
      </c>
      <c r="E168" s="11">
        <f t="shared" si="106"/>
        <v>0</v>
      </c>
      <c r="F168" s="11">
        <v>0</v>
      </c>
      <c r="G168" s="11">
        <v>0</v>
      </c>
      <c r="H168" s="18">
        <v>0</v>
      </c>
      <c r="I168" s="11">
        <v>0</v>
      </c>
      <c r="J168" s="22">
        <v>0</v>
      </c>
      <c r="K168" s="11">
        <v>0</v>
      </c>
      <c r="L168" s="11">
        <v>0</v>
      </c>
      <c r="M168" s="11">
        <v>0</v>
      </c>
      <c r="N168" s="19">
        <v>0</v>
      </c>
      <c r="O168" s="19">
        <v>0</v>
      </c>
      <c r="P168" s="12" t="s">
        <v>290</v>
      </c>
      <c r="Q168" s="13">
        <v>18.5</v>
      </c>
      <c r="R168" s="13">
        <v>18.5</v>
      </c>
      <c r="S168" s="13">
        <f t="shared" si="99"/>
        <v>100</v>
      </c>
    </row>
    <row r="169" spans="1:19" ht="52.5" customHeight="1">
      <c r="A169" s="8" t="s">
        <v>86</v>
      </c>
      <c r="B169" s="24" t="s">
        <v>20</v>
      </c>
      <c r="C169" s="10" t="s">
        <v>465</v>
      </c>
      <c r="D169" s="11">
        <f t="shared" ref="D169:K169" si="107">D170+D171</f>
        <v>9382.3000000000011</v>
      </c>
      <c r="E169" s="11">
        <f t="shared" si="107"/>
        <v>9382.1999999999989</v>
      </c>
      <c r="F169" s="11">
        <f t="shared" si="107"/>
        <v>0</v>
      </c>
      <c r="G169" s="11">
        <f t="shared" si="107"/>
        <v>0</v>
      </c>
      <c r="H169" s="18">
        <f t="shared" si="107"/>
        <v>0</v>
      </c>
      <c r="I169" s="11">
        <f t="shared" si="107"/>
        <v>0</v>
      </c>
      <c r="J169" s="11">
        <f t="shared" si="107"/>
        <v>9382.3000000000011</v>
      </c>
      <c r="K169" s="11">
        <f t="shared" si="107"/>
        <v>9382.1999999999989</v>
      </c>
      <c r="L169" s="11">
        <f>L170+L171</f>
        <v>0</v>
      </c>
      <c r="M169" s="11">
        <f>M170+M171</f>
        <v>0</v>
      </c>
      <c r="N169" s="19">
        <v>100</v>
      </c>
      <c r="O169" s="19">
        <f t="shared" si="75"/>
        <v>99.998934163264849</v>
      </c>
      <c r="P169" s="12" t="s">
        <v>253</v>
      </c>
      <c r="Q169" s="13">
        <v>100</v>
      </c>
      <c r="R169" s="13">
        <v>99.9</v>
      </c>
      <c r="S169" s="13">
        <f t="shared" si="99"/>
        <v>99.9</v>
      </c>
    </row>
    <row r="170" spans="1:19" ht="51.75" customHeight="1">
      <c r="A170" s="8" t="s">
        <v>161</v>
      </c>
      <c r="B170" s="12" t="s">
        <v>52</v>
      </c>
      <c r="C170" s="10" t="s">
        <v>465</v>
      </c>
      <c r="D170" s="11">
        <f>F170+H170+J170+L170</f>
        <v>8737.1</v>
      </c>
      <c r="E170" s="11">
        <f>G170+I170+K170+M170</f>
        <v>8737.7999999999993</v>
      </c>
      <c r="F170" s="11">
        <v>0</v>
      </c>
      <c r="G170" s="11">
        <v>0</v>
      </c>
      <c r="H170" s="18">
        <v>0</v>
      </c>
      <c r="I170" s="11">
        <v>0</v>
      </c>
      <c r="J170" s="22">
        <v>8737.1</v>
      </c>
      <c r="K170" s="11">
        <v>8737.7999999999993</v>
      </c>
      <c r="L170" s="11">
        <v>0</v>
      </c>
      <c r="M170" s="11">
        <v>0</v>
      </c>
      <c r="N170" s="19">
        <v>100</v>
      </c>
      <c r="O170" s="19">
        <f t="shared" si="75"/>
        <v>100.00801181169952</v>
      </c>
      <c r="P170" s="12" t="s">
        <v>291</v>
      </c>
      <c r="Q170" s="13">
        <v>100</v>
      </c>
      <c r="R170" s="13">
        <v>100</v>
      </c>
      <c r="S170" s="13">
        <f t="shared" si="99"/>
        <v>100</v>
      </c>
    </row>
    <row r="171" spans="1:19" ht="84">
      <c r="A171" s="8" t="s">
        <v>162</v>
      </c>
      <c r="B171" s="12" t="s">
        <v>384</v>
      </c>
      <c r="C171" s="10" t="s">
        <v>465</v>
      </c>
      <c r="D171" s="11">
        <f>F171+H171+J171+L171</f>
        <v>645.20000000000005</v>
      </c>
      <c r="E171" s="11">
        <f>G171+I171+K171+M171</f>
        <v>644.4</v>
      </c>
      <c r="F171" s="11">
        <v>0</v>
      </c>
      <c r="G171" s="11">
        <v>0</v>
      </c>
      <c r="H171" s="18">
        <v>0</v>
      </c>
      <c r="I171" s="11">
        <v>0</v>
      </c>
      <c r="J171" s="22">
        <v>645.20000000000005</v>
      </c>
      <c r="K171" s="11">
        <v>644.4</v>
      </c>
      <c r="L171" s="11">
        <v>0</v>
      </c>
      <c r="M171" s="11">
        <v>0</v>
      </c>
      <c r="N171" s="19">
        <v>100</v>
      </c>
      <c r="O171" s="19">
        <f t="shared" si="75"/>
        <v>99.876007439553618</v>
      </c>
      <c r="P171" s="12" t="s">
        <v>292</v>
      </c>
      <c r="Q171" s="13">
        <v>100</v>
      </c>
      <c r="R171" s="13">
        <v>99.9</v>
      </c>
      <c r="S171" s="13">
        <f t="shared" si="99"/>
        <v>99.9</v>
      </c>
    </row>
    <row r="172" spans="1:19" ht="75.75" customHeight="1">
      <c r="A172" s="8" t="s">
        <v>330</v>
      </c>
      <c r="B172" s="9" t="s">
        <v>331</v>
      </c>
      <c r="C172" s="10" t="s">
        <v>332</v>
      </c>
      <c r="D172" s="11">
        <f t="shared" ref="D172:M172" si="108">D173+D183</f>
        <v>27341.7</v>
      </c>
      <c r="E172" s="11">
        <f t="shared" si="108"/>
        <v>27140.080000000005</v>
      </c>
      <c r="F172" s="11">
        <f t="shared" si="108"/>
        <v>783.5</v>
      </c>
      <c r="G172" s="11">
        <f t="shared" si="108"/>
        <v>632.01</v>
      </c>
      <c r="H172" s="11">
        <f t="shared" si="108"/>
        <v>26489.7</v>
      </c>
      <c r="I172" s="11">
        <f t="shared" si="108"/>
        <v>26457.58</v>
      </c>
      <c r="J172" s="11">
        <f t="shared" si="108"/>
        <v>68.5</v>
      </c>
      <c r="K172" s="11">
        <f t="shared" si="108"/>
        <v>50.49</v>
      </c>
      <c r="L172" s="11">
        <f t="shared" si="108"/>
        <v>0</v>
      </c>
      <c r="M172" s="11">
        <f t="shared" si="108"/>
        <v>0</v>
      </c>
      <c r="N172" s="19">
        <v>100</v>
      </c>
      <c r="O172" s="19">
        <f t="shared" si="75"/>
        <v>99.262591572579623</v>
      </c>
      <c r="P172" s="12" t="s">
        <v>428</v>
      </c>
      <c r="Q172" s="13">
        <v>13</v>
      </c>
      <c r="R172" s="13">
        <v>5</v>
      </c>
      <c r="S172" s="13">
        <v>260</v>
      </c>
    </row>
    <row r="173" spans="1:19" ht="101.25" customHeight="1">
      <c r="A173" s="8" t="s">
        <v>333</v>
      </c>
      <c r="B173" s="24" t="s">
        <v>347</v>
      </c>
      <c r="C173" s="10" t="s">
        <v>332</v>
      </c>
      <c r="D173" s="11">
        <f t="shared" ref="D173:H173" si="109">D174+D175+D176+D177+D178+D179+D180+D181+D182</f>
        <v>27335.200000000001</v>
      </c>
      <c r="E173" s="11">
        <f t="shared" si="109"/>
        <v>27140.080000000005</v>
      </c>
      <c r="F173" s="11">
        <f t="shared" si="109"/>
        <v>783.5</v>
      </c>
      <c r="G173" s="11">
        <f t="shared" si="109"/>
        <v>632.01</v>
      </c>
      <c r="H173" s="11">
        <f t="shared" si="109"/>
        <v>26489.7</v>
      </c>
      <c r="I173" s="11">
        <f>I174+I175+I176+I177+I178+I179+I180+I181+I182</f>
        <v>26457.58</v>
      </c>
      <c r="J173" s="11">
        <f t="shared" ref="J173:M173" si="110">J174+J175+J176+J177+J178+J179+J180+J181+J182</f>
        <v>62</v>
      </c>
      <c r="K173" s="11">
        <f t="shared" si="110"/>
        <v>50.49</v>
      </c>
      <c r="L173" s="11">
        <f t="shared" si="110"/>
        <v>0</v>
      </c>
      <c r="M173" s="11">
        <f t="shared" si="110"/>
        <v>0</v>
      </c>
      <c r="N173" s="19">
        <v>100</v>
      </c>
      <c r="O173" s="19">
        <f t="shared" ref="O173:O182" si="111">E173/D173*100</f>
        <v>99.286195089115878</v>
      </c>
      <c r="P173" s="12" t="s">
        <v>429</v>
      </c>
      <c r="Q173" s="13">
        <v>97.8</v>
      </c>
      <c r="R173" s="13">
        <v>98.9</v>
      </c>
      <c r="S173" s="13">
        <f t="shared" si="99"/>
        <v>101.12474437627812</v>
      </c>
    </row>
    <row r="174" spans="1:19" ht="75.75" customHeight="1">
      <c r="A174" s="8" t="s">
        <v>334</v>
      </c>
      <c r="B174" s="12" t="s">
        <v>342</v>
      </c>
      <c r="C174" s="10" t="s">
        <v>332</v>
      </c>
      <c r="D174" s="11">
        <f t="shared" ref="D174:D182" si="112">F174+H174+J174+L174</f>
        <v>783.5</v>
      </c>
      <c r="E174" s="11">
        <f t="shared" ref="E174:E182" si="113">G174+I174+K174</f>
        <v>632.01</v>
      </c>
      <c r="F174" s="11">
        <v>783.5</v>
      </c>
      <c r="G174" s="11">
        <v>632.01</v>
      </c>
      <c r="H174" s="18">
        <v>0</v>
      </c>
      <c r="I174" s="11">
        <v>0</v>
      </c>
      <c r="J174" s="22">
        <v>0</v>
      </c>
      <c r="K174" s="11">
        <v>0</v>
      </c>
      <c r="L174" s="11">
        <v>0</v>
      </c>
      <c r="M174" s="11">
        <v>0</v>
      </c>
      <c r="N174" s="19">
        <v>100</v>
      </c>
      <c r="O174" s="19">
        <f t="shared" si="111"/>
        <v>80.664964901084886</v>
      </c>
      <c r="P174" s="12" t="s">
        <v>430</v>
      </c>
      <c r="Q174" s="20">
        <v>16</v>
      </c>
      <c r="R174" s="20">
        <v>16</v>
      </c>
      <c r="S174" s="13">
        <f t="shared" si="99"/>
        <v>100</v>
      </c>
    </row>
    <row r="175" spans="1:19" ht="54" customHeight="1">
      <c r="A175" s="8" t="s">
        <v>335</v>
      </c>
      <c r="B175" s="12" t="s">
        <v>385</v>
      </c>
      <c r="C175" s="10" t="s">
        <v>332</v>
      </c>
      <c r="D175" s="11">
        <f t="shared" si="112"/>
        <v>7513.1</v>
      </c>
      <c r="E175" s="11">
        <f t="shared" si="113"/>
        <v>7513.06</v>
      </c>
      <c r="F175" s="11">
        <v>0</v>
      </c>
      <c r="G175" s="11">
        <v>0</v>
      </c>
      <c r="H175" s="18">
        <v>7513.1</v>
      </c>
      <c r="I175" s="11">
        <v>7513.06</v>
      </c>
      <c r="J175" s="22">
        <v>0</v>
      </c>
      <c r="K175" s="11">
        <v>0</v>
      </c>
      <c r="L175" s="11">
        <v>0</v>
      </c>
      <c r="M175" s="11">
        <v>0</v>
      </c>
      <c r="N175" s="19">
        <v>100</v>
      </c>
      <c r="O175" s="19">
        <f t="shared" si="111"/>
        <v>99.999467596597952</v>
      </c>
      <c r="P175" s="12" t="s">
        <v>431</v>
      </c>
      <c r="Q175" s="20">
        <v>63</v>
      </c>
      <c r="R175" s="20">
        <v>69</v>
      </c>
      <c r="S175" s="13">
        <f t="shared" si="99"/>
        <v>109.52380952380953</v>
      </c>
    </row>
    <row r="176" spans="1:19" ht="54" customHeight="1">
      <c r="A176" s="8" t="s">
        <v>336</v>
      </c>
      <c r="B176" s="12" t="s">
        <v>343</v>
      </c>
      <c r="C176" s="10" t="s">
        <v>332</v>
      </c>
      <c r="D176" s="11">
        <f t="shared" si="112"/>
        <v>8684.7999999999993</v>
      </c>
      <c r="E176" s="11">
        <f t="shared" si="113"/>
        <v>8684.7800000000007</v>
      </c>
      <c r="F176" s="11">
        <v>0</v>
      </c>
      <c r="G176" s="11">
        <v>0</v>
      </c>
      <c r="H176" s="18">
        <v>8684.7999999999993</v>
      </c>
      <c r="I176" s="11">
        <v>8684.7800000000007</v>
      </c>
      <c r="J176" s="22">
        <v>0</v>
      </c>
      <c r="K176" s="11">
        <v>0</v>
      </c>
      <c r="L176" s="11">
        <v>0</v>
      </c>
      <c r="M176" s="11">
        <v>0</v>
      </c>
      <c r="N176" s="19">
        <v>100</v>
      </c>
      <c r="O176" s="19">
        <f t="shared" si="111"/>
        <v>99.999769712601335</v>
      </c>
      <c r="P176" s="12" t="s">
        <v>432</v>
      </c>
      <c r="Q176" s="20">
        <v>85</v>
      </c>
      <c r="R176" s="20">
        <v>84</v>
      </c>
      <c r="S176" s="13">
        <f t="shared" si="99"/>
        <v>98.82352941176471</v>
      </c>
    </row>
    <row r="177" spans="1:19" ht="54" customHeight="1">
      <c r="A177" s="8" t="s">
        <v>337</v>
      </c>
      <c r="B177" s="12" t="s">
        <v>338</v>
      </c>
      <c r="C177" s="10" t="s">
        <v>332</v>
      </c>
      <c r="D177" s="11">
        <f t="shared" si="112"/>
        <v>8110.8</v>
      </c>
      <c r="E177" s="11">
        <f t="shared" si="113"/>
        <v>8078.74</v>
      </c>
      <c r="F177" s="11">
        <v>0</v>
      </c>
      <c r="G177" s="11">
        <v>0</v>
      </c>
      <c r="H177" s="18">
        <v>8110.8</v>
      </c>
      <c r="I177" s="11">
        <v>8078.74</v>
      </c>
      <c r="J177" s="22">
        <v>0</v>
      </c>
      <c r="K177" s="11">
        <v>0</v>
      </c>
      <c r="L177" s="11">
        <v>0</v>
      </c>
      <c r="M177" s="11">
        <v>0</v>
      </c>
      <c r="N177" s="19">
        <v>100</v>
      </c>
      <c r="O177" s="19">
        <f t="shared" si="111"/>
        <v>99.604724564777825</v>
      </c>
      <c r="P177" s="12" t="s">
        <v>431</v>
      </c>
      <c r="Q177" s="20">
        <v>63</v>
      </c>
      <c r="R177" s="20">
        <v>69</v>
      </c>
      <c r="S177" s="13">
        <f t="shared" si="99"/>
        <v>109.52380952380953</v>
      </c>
    </row>
    <row r="178" spans="1:19" ht="65.25" customHeight="1">
      <c r="A178" s="8" t="s">
        <v>339</v>
      </c>
      <c r="B178" s="12" t="s">
        <v>340</v>
      </c>
      <c r="C178" s="10" t="s">
        <v>332</v>
      </c>
      <c r="D178" s="11">
        <f t="shared" si="112"/>
        <v>0</v>
      </c>
      <c r="E178" s="11">
        <f t="shared" si="113"/>
        <v>0</v>
      </c>
      <c r="F178" s="11">
        <v>0</v>
      </c>
      <c r="G178" s="11">
        <v>0</v>
      </c>
      <c r="H178" s="18">
        <v>0</v>
      </c>
      <c r="I178" s="11">
        <v>0</v>
      </c>
      <c r="J178" s="22">
        <v>0</v>
      </c>
      <c r="K178" s="11">
        <v>0</v>
      </c>
      <c r="L178" s="11">
        <v>0</v>
      </c>
      <c r="M178" s="11">
        <v>0</v>
      </c>
      <c r="N178" s="19">
        <v>0</v>
      </c>
      <c r="O178" s="19">
        <v>0</v>
      </c>
      <c r="P178" s="12" t="s">
        <v>433</v>
      </c>
      <c r="Q178" s="20">
        <v>0</v>
      </c>
      <c r="R178" s="20">
        <v>0</v>
      </c>
      <c r="S178" s="13">
        <v>0</v>
      </c>
    </row>
    <row r="179" spans="1:19" ht="94.5" customHeight="1">
      <c r="A179" s="8" t="s">
        <v>341</v>
      </c>
      <c r="B179" s="12" t="s">
        <v>348</v>
      </c>
      <c r="C179" s="10" t="s">
        <v>332</v>
      </c>
      <c r="D179" s="11">
        <f t="shared" si="112"/>
        <v>0</v>
      </c>
      <c r="E179" s="11">
        <f t="shared" si="113"/>
        <v>0</v>
      </c>
      <c r="F179" s="11">
        <v>0</v>
      </c>
      <c r="G179" s="11">
        <v>0</v>
      </c>
      <c r="H179" s="18">
        <v>0</v>
      </c>
      <c r="I179" s="11">
        <v>0</v>
      </c>
      <c r="J179" s="22">
        <v>0</v>
      </c>
      <c r="K179" s="11">
        <v>0</v>
      </c>
      <c r="L179" s="11">
        <v>0</v>
      </c>
      <c r="M179" s="11">
        <v>0</v>
      </c>
      <c r="N179" s="19">
        <v>0</v>
      </c>
      <c r="O179" s="19">
        <v>0</v>
      </c>
      <c r="P179" s="12" t="s">
        <v>434</v>
      </c>
      <c r="Q179" s="20">
        <v>0</v>
      </c>
      <c r="R179" s="20">
        <v>0</v>
      </c>
      <c r="S179" s="13">
        <v>0</v>
      </c>
    </row>
    <row r="180" spans="1:19" ht="64.5" customHeight="1">
      <c r="A180" s="8" t="s">
        <v>349</v>
      </c>
      <c r="B180" s="12" t="s">
        <v>350</v>
      </c>
      <c r="C180" s="10" t="s">
        <v>332</v>
      </c>
      <c r="D180" s="11">
        <f t="shared" si="112"/>
        <v>1783</v>
      </c>
      <c r="E180" s="11">
        <f t="shared" si="113"/>
        <v>1783</v>
      </c>
      <c r="F180" s="11">
        <v>0</v>
      </c>
      <c r="G180" s="11">
        <v>0</v>
      </c>
      <c r="H180" s="18">
        <v>1783</v>
      </c>
      <c r="I180" s="11">
        <v>1783</v>
      </c>
      <c r="J180" s="22">
        <v>0</v>
      </c>
      <c r="K180" s="11">
        <v>0</v>
      </c>
      <c r="L180" s="11">
        <v>0</v>
      </c>
      <c r="M180" s="11">
        <v>0</v>
      </c>
      <c r="N180" s="19">
        <v>100</v>
      </c>
      <c r="O180" s="19">
        <f t="shared" si="111"/>
        <v>100</v>
      </c>
      <c r="P180" s="12" t="s">
        <v>435</v>
      </c>
      <c r="Q180" s="20">
        <v>4</v>
      </c>
      <c r="R180" s="20">
        <v>4</v>
      </c>
      <c r="S180" s="13">
        <f t="shared" si="99"/>
        <v>100</v>
      </c>
    </row>
    <row r="181" spans="1:19" ht="90" customHeight="1">
      <c r="A181" s="8" t="s">
        <v>351</v>
      </c>
      <c r="B181" s="12" t="s">
        <v>352</v>
      </c>
      <c r="C181" s="10" t="s">
        <v>332</v>
      </c>
      <c r="D181" s="11">
        <f t="shared" si="112"/>
        <v>398</v>
      </c>
      <c r="E181" s="11">
        <f t="shared" si="113"/>
        <v>398</v>
      </c>
      <c r="F181" s="11">
        <v>0</v>
      </c>
      <c r="G181" s="11">
        <v>0</v>
      </c>
      <c r="H181" s="18">
        <v>398</v>
      </c>
      <c r="I181" s="11">
        <v>398</v>
      </c>
      <c r="J181" s="22">
        <v>0</v>
      </c>
      <c r="K181" s="11">
        <v>0</v>
      </c>
      <c r="L181" s="11">
        <v>0</v>
      </c>
      <c r="M181" s="11">
        <v>0</v>
      </c>
      <c r="N181" s="19">
        <v>100</v>
      </c>
      <c r="O181" s="19">
        <f t="shared" si="111"/>
        <v>100</v>
      </c>
      <c r="P181" s="12" t="s">
        <v>436</v>
      </c>
      <c r="Q181" s="13">
        <v>22</v>
      </c>
      <c r="R181" s="13">
        <v>59.9</v>
      </c>
      <c r="S181" s="13">
        <f t="shared" si="99"/>
        <v>272.27272727272725</v>
      </c>
    </row>
    <row r="182" spans="1:19" ht="78.75" customHeight="1">
      <c r="A182" s="8" t="s">
        <v>353</v>
      </c>
      <c r="B182" s="12" t="s">
        <v>354</v>
      </c>
      <c r="C182" s="10" t="s">
        <v>332</v>
      </c>
      <c r="D182" s="11">
        <f t="shared" si="112"/>
        <v>62</v>
      </c>
      <c r="E182" s="11">
        <f t="shared" si="113"/>
        <v>50.49</v>
      </c>
      <c r="F182" s="11">
        <v>0</v>
      </c>
      <c r="G182" s="11">
        <v>0</v>
      </c>
      <c r="H182" s="18">
        <v>0</v>
      </c>
      <c r="I182" s="11">
        <v>0</v>
      </c>
      <c r="J182" s="22">
        <v>62</v>
      </c>
      <c r="K182" s="11">
        <v>50.49</v>
      </c>
      <c r="L182" s="11">
        <v>0</v>
      </c>
      <c r="M182" s="11">
        <v>0</v>
      </c>
      <c r="N182" s="19">
        <v>100</v>
      </c>
      <c r="O182" s="19">
        <f t="shared" si="111"/>
        <v>81.435483870967744</v>
      </c>
      <c r="P182" s="12" t="s">
        <v>437</v>
      </c>
      <c r="Q182" s="20">
        <v>3</v>
      </c>
      <c r="R182" s="20">
        <v>3</v>
      </c>
      <c r="S182" s="13">
        <f t="shared" si="99"/>
        <v>100</v>
      </c>
    </row>
    <row r="183" spans="1:19" ht="99" customHeight="1">
      <c r="A183" s="25" t="s">
        <v>344</v>
      </c>
      <c r="B183" s="24" t="s">
        <v>355</v>
      </c>
      <c r="C183" s="10" t="s">
        <v>332</v>
      </c>
      <c r="D183" s="18">
        <f t="shared" ref="D183:L183" si="114">D184+D185+D186+D187</f>
        <v>6.5</v>
      </c>
      <c r="E183" s="18">
        <f t="shared" si="114"/>
        <v>0</v>
      </c>
      <c r="F183" s="18">
        <f t="shared" si="114"/>
        <v>0</v>
      </c>
      <c r="G183" s="18">
        <f t="shared" si="114"/>
        <v>0</v>
      </c>
      <c r="H183" s="18">
        <f t="shared" si="114"/>
        <v>0</v>
      </c>
      <c r="I183" s="18">
        <f t="shared" si="114"/>
        <v>0</v>
      </c>
      <c r="J183" s="18">
        <f t="shared" si="114"/>
        <v>6.5</v>
      </c>
      <c r="K183" s="18">
        <f t="shared" si="114"/>
        <v>0</v>
      </c>
      <c r="L183" s="18">
        <f t="shared" si="114"/>
        <v>0</v>
      </c>
      <c r="M183" s="18">
        <f>M184+M185+M186+M187</f>
        <v>0</v>
      </c>
      <c r="N183" s="41">
        <v>0</v>
      </c>
      <c r="O183" s="28">
        <v>0</v>
      </c>
      <c r="P183" s="10" t="s">
        <v>436</v>
      </c>
      <c r="Q183" s="31">
        <v>22</v>
      </c>
      <c r="R183" s="31">
        <v>59.9</v>
      </c>
      <c r="S183" s="13">
        <f t="shared" si="99"/>
        <v>272.27272727272725</v>
      </c>
    </row>
    <row r="184" spans="1:19" ht="103.5" customHeight="1">
      <c r="A184" s="25" t="s">
        <v>345</v>
      </c>
      <c r="B184" s="12" t="s">
        <v>386</v>
      </c>
      <c r="C184" s="10" t="s">
        <v>332</v>
      </c>
      <c r="D184" s="11">
        <f t="shared" ref="D184:E187" si="115">F184+H184+J184+L184</f>
        <v>6.5</v>
      </c>
      <c r="E184" s="11">
        <f t="shared" si="115"/>
        <v>0</v>
      </c>
      <c r="F184" s="28">
        <v>0</v>
      </c>
      <c r="G184" s="28">
        <v>0</v>
      </c>
      <c r="H184" s="40">
        <v>0</v>
      </c>
      <c r="I184" s="28">
        <v>0</v>
      </c>
      <c r="J184" s="28">
        <v>6.5</v>
      </c>
      <c r="K184" s="28">
        <v>0</v>
      </c>
      <c r="L184" s="28">
        <v>0</v>
      </c>
      <c r="M184" s="28">
        <v>0</v>
      </c>
      <c r="N184" s="28">
        <v>0</v>
      </c>
      <c r="O184" s="28">
        <v>0</v>
      </c>
      <c r="P184" s="10" t="s">
        <v>438</v>
      </c>
      <c r="Q184" s="31">
        <v>120</v>
      </c>
      <c r="R184" s="31">
        <v>120</v>
      </c>
      <c r="S184" s="13">
        <f t="shared" si="99"/>
        <v>100</v>
      </c>
    </row>
    <row r="185" spans="1:19" ht="112.5" customHeight="1">
      <c r="A185" s="25" t="s">
        <v>346</v>
      </c>
      <c r="B185" s="12" t="s">
        <v>356</v>
      </c>
      <c r="C185" s="10" t="s">
        <v>332</v>
      </c>
      <c r="D185" s="11">
        <f t="shared" si="115"/>
        <v>0</v>
      </c>
      <c r="E185" s="11">
        <f t="shared" si="115"/>
        <v>0</v>
      </c>
      <c r="F185" s="28">
        <v>0</v>
      </c>
      <c r="G185" s="28">
        <v>0</v>
      </c>
      <c r="H185" s="40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10" t="s">
        <v>439</v>
      </c>
      <c r="Q185" s="31">
        <v>4</v>
      </c>
      <c r="R185" s="31">
        <v>4</v>
      </c>
      <c r="S185" s="13">
        <f t="shared" si="99"/>
        <v>100</v>
      </c>
    </row>
    <row r="186" spans="1:19" ht="90" customHeight="1">
      <c r="A186" s="25" t="s">
        <v>357</v>
      </c>
      <c r="B186" s="12" t="s">
        <v>387</v>
      </c>
      <c r="C186" s="10" t="s">
        <v>332</v>
      </c>
      <c r="D186" s="11">
        <f t="shared" si="115"/>
        <v>0</v>
      </c>
      <c r="E186" s="11">
        <f t="shared" si="115"/>
        <v>0</v>
      </c>
      <c r="F186" s="28">
        <v>0</v>
      </c>
      <c r="G186" s="28">
        <v>0</v>
      </c>
      <c r="H186" s="40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10" t="s">
        <v>440</v>
      </c>
      <c r="Q186" s="31">
        <v>2</v>
      </c>
      <c r="R186" s="31">
        <v>2</v>
      </c>
      <c r="S186" s="13">
        <f t="shared" si="99"/>
        <v>100</v>
      </c>
    </row>
    <row r="187" spans="1:19" ht="152.25" customHeight="1">
      <c r="A187" s="25" t="s">
        <v>358</v>
      </c>
      <c r="B187" s="12" t="s">
        <v>359</v>
      </c>
      <c r="C187" s="10" t="s">
        <v>332</v>
      </c>
      <c r="D187" s="11">
        <f t="shared" si="115"/>
        <v>0</v>
      </c>
      <c r="E187" s="11">
        <f t="shared" si="115"/>
        <v>0</v>
      </c>
      <c r="F187" s="28">
        <v>0</v>
      </c>
      <c r="G187" s="28">
        <v>0</v>
      </c>
      <c r="H187" s="40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10" t="s">
        <v>441</v>
      </c>
      <c r="Q187" s="31">
        <v>25</v>
      </c>
      <c r="R187" s="31">
        <v>40</v>
      </c>
      <c r="S187" s="13">
        <f t="shared" si="99"/>
        <v>160</v>
      </c>
    </row>
    <row r="188" spans="1:19" ht="60.75" customHeight="1">
      <c r="A188" s="8" t="s">
        <v>388</v>
      </c>
      <c r="B188" s="26" t="s">
        <v>393</v>
      </c>
      <c r="C188" s="10" t="s">
        <v>332</v>
      </c>
      <c r="D188" s="11">
        <f>D189+D190</f>
        <v>22498.68</v>
      </c>
      <c r="E188" s="11">
        <f>G188+I188+K188+M188</f>
        <v>22498.799999999996</v>
      </c>
      <c r="F188" s="11">
        <f t="shared" ref="F188:L188" si="116">F189+F190</f>
        <v>324.36</v>
      </c>
      <c r="G188" s="11">
        <f t="shared" si="116"/>
        <v>324.36</v>
      </c>
      <c r="H188" s="11">
        <f t="shared" si="116"/>
        <v>479.24</v>
      </c>
      <c r="I188" s="11">
        <f t="shared" si="116"/>
        <v>479.24</v>
      </c>
      <c r="J188" s="11">
        <f t="shared" si="116"/>
        <v>16729.7</v>
      </c>
      <c r="K188" s="11">
        <f t="shared" si="116"/>
        <v>21695.199999999997</v>
      </c>
      <c r="L188" s="11">
        <f t="shared" si="116"/>
        <v>4965.38</v>
      </c>
      <c r="M188" s="11">
        <f>M189+M190</f>
        <v>0</v>
      </c>
      <c r="N188" s="19">
        <v>100</v>
      </c>
      <c r="O188" s="19">
        <f>E188/D188*100</f>
        <v>100.00053336462405</v>
      </c>
      <c r="P188" s="10" t="s">
        <v>442</v>
      </c>
      <c r="Q188" s="32">
        <v>21482</v>
      </c>
      <c r="R188" s="32">
        <v>21180</v>
      </c>
      <c r="S188" s="13">
        <f t="shared" si="99"/>
        <v>98.594171864817056</v>
      </c>
    </row>
    <row r="189" spans="1:19" ht="99.75" customHeight="1">
      <c r="A189" s="8" t="s">
        <v>389</v>
      </c>
      <c r="B189" s="27" t="s">
        <v>459</v>
      </c>
      <c r="C189" s="10" t="s">
        <v>332</v>
      </c>
      <c r="D189" s="11">
        <f>F189+H189+J189+L189</f>
        <v>21301.26</v>
      </c>
      <c r="E189" s="11">
        <f>G189+I189+K189+M189</f>
        <v>21301.019999999997</v>
      </c>
      <c r="F189" s="11">
        <v>324.36</v>
      </c>
      <c r="G189" s="11">
        <v>324.36</v>
      </c>
      <c r="H189" s="18">
        <v>479.24</v>
      </c>
      <c r="I189" s="11">
        <v>479.24</v>
      </c>
      <c r="J189" s="11">
        <v>16124.88</v>
      </c>
      <c r="K189" s="11">
        <v>20497.419999999998</v>
      </c>
      <c r="L189" s="11">
        <v>4372.78</v>
      </c>
      <c r="M189" s="11">
        <v>0</v>
      </c>
      <c r="N189" s="19">
        <v>100</v>
      </c>
      <c r="O189" s="19">
        <f t="shared" ref="O189" si="117">E189/D189*100</f>
        <v>99.998873306086111</v>
      </c>
      <c r="P189" s="10" t="s">
        <v>230</v>
      </c>
      <c r="Q189" s="32">
        <v>100</v>
      </c>
      <c r="R189" s="32">
        <v>100</v>
      </c>
      <c r="S189" s="13">
        <f t="shared" si="99"/>
        <v>100</v>
      </c>
    </row>
    <row r="190" spans="1:19" ht="142.5" customHeight="1">
      <c r="A190" s="8" t="s">
        <v>390</v>
      </c>
      <c r="B190" s="27" t="s">
        <v>460</v>
      </c>
      <c r="C190" s="10" t="s">
        <v>332</v>
      </c>
      <c r="D190" s="11">
        <f>F190+H190+J190+L190</f>
        <v>1197.42</v>
      </c>
      <c r="E190" s="11">
        <f>G190+I190+K190+M190</f>
        <v>1197.78</v>
      </c>
      <c r="F190" s="11">
        <v>0</v>
      </c>
      <c r="G190" s="11">
        <v>0</v>
      </c>
      <c r="H190" s="18">
        <v>0</v>
      </c>
      <c r="I190" s="11">
        <v>0</v>
      </c>
      <c r="J190" s="11">
        <v>604.82000000000005</v>
      </c>
      <c r="K190" s="11">
        <v>1197.78</v>
      </c>
      <c r="L190" s="11">
        <v>592.6</v>
      </c>
      <c r="M190" s="11">
        <v>0</v>
      </c>
      <c r="N190" s="19">
        <v>100</v>
      </c>
      <c r="O190" s="19">
        <f t="shared" ref="O190" si="118">E190/D190*100</f>
        <v>100.0300646389738</v>
      </c>
      <c r="P190" s="38" t="s">
        <v>443</v>
      </c>
      <c r="Q190" s="32">
        <v>41.5</v>
      </c>
      <c r="R190" s="32">
        <v>42.1</v>
      </c>
      <c r="S190" s="13">
        <f t="shared" si="99"/>
        <v>101.44578313253012</v>
      </c>
    </row>
    <row r="191" spans="1:19">
      <c r="C191" s="15"/>
    </row>
    <row r="192" spans="1:19" s="15" customFormat="1">
      <c r="D192" s="3"/>
      <c r="E192" s="16"/>
      <c r="F192" s="16"/>
      <c r="G192" s="3"/>
      <c r="H192" s="17"/>
      <c r="I192" s="3"/>
      <c r="J192" s="3"/>
      <c r="K192" s="3"/>
      <c r="L192" s="3"/>
      <c r="M192" s="3"/>
      <c r="N192" s="3"/>
      <c r="O192" s="3"/>
      <c r="P192" s="1"/>
      <c r="Q192" s="1"/>
      <c r="R192" s="1"/>
      <c r="S192" s="1"/>
    </row>
    <row r="193" spans="3:19" s="15" customFormat="1">
      <c r="D193" s="3"/>
      <c r="E193" s="3"/>
      <c r="F193" s="3"/>
      <c r="G193" s="3"/>
      <c r="H193" s="17"/>
      <c r="I193" s="3"/>
      <c r="J193" s="3"/>
      <c r="K193" s="3"/>
      <c r="L193" s="3"/>
      <c r="M193" s="3"/>
      <c r="N193" s="3"/>
      <c r="O193" s="3"/>
      <c r="P193" s="1"/>
      <c r="Q193" s="1"/>
      <c r="R193" s="1"/>
      <c r="S193" s="1"/>
    </row>
    <row r="194" spans="3:19">
      <c r="C194" s="15"/>
    </row>
    <row r="195" spans="3:19">
      <c r="C195" s="15"/>
    </row>
  </sheetData>
  <mergeCells count="51">
    <mergeCell ref="P4:P8"/>
    <mergeCell ref="Q4:Q8"/>
    <mergeCell ref="R4:R8"/>
    <mergeCell ref="S4:S8"/>
    <mergeCell ref="P38:P40"/>
    <mergeCell ref="Q38:Q40"/>
    <mergeCell ref="R38:R40"/>
    <mergeCell ref="S38:S40"/>
    <mergeCell ref="E140:E142"/>
    <mergeCell ref="F140:F142"/>
    <mergeCell ref="G140:G142"/>
    <mergeCell ref="H140:H142"/>
    <mergeCell ref="I140:I142"/>
    <mergeCell ref="A140:A142"/>
    <mergeCell ref="B140:B142"/>
    <mergeCell ref="C140:C142"/>
    <mergeCell ref="D140:D142"/>
    <mergeCell ref="A118:A119"/>
    <mergeCell ref="B118:B119"/>
    <mergeCell ref="C118:C119"/>
    <mergeCell ref="D118:D119"/>
    <mergeCell ref="A2:O2"/>
    <mergeCell ref="A3:O3"/>
    <mergeCell ref="D5:E7"/>
    <mergeCell ref="F5:M5"/>
    <mergeCell ref="F6:G7"/>
    <mergeCell ref="H6:I7"/>
    <mergeCell ref="J6:K7"/>
    <mergeCell ref="L6:M7"/>
    <mergeCell ref="C4:C8"/>
    <mergeCell ref="D4:M4"/>
    <mergeCell ref="A4:A8"/>
    <mergeCell ref="B4:B8"/>
    <mergeCell ref="N4:O7"/>
    <mergeCell ref="E118:E119"/>
    <mergeCell ref="F118:F119"/>
    <mergeCell ref="G118:G119"/>
    <mergeCell ref="H118:H119"/>
    <mergeCell ref="I118:I119"/>
    <mergeCell ref="O118:O119"/>
    <mergeCell ref="O140:O142"/>
    <mergeCell ref="J140:J142"/>
    <mergeCell ref="K140:K142"/>
    <mergeCell ref="L140:L142"/>
    <mergeCell ref="M140:M142"/>
    <mergeCell ref="N140:N142"/>
    <mergeCell ref="J118:J119"/>
    <mergeCell ref="N118:N119"/>
    <mergeCell ref="K118:K119"/>
    <mergeCell ref="L118:L119"/>
    <mergeCell ref="M118:M119"/>
  </mergeCells>
  <pageMargins left="0.23622047244094491" right="0.19685039370078741" top="0.74803149606299213" bottom="0.74803149606299213" header="0.31496062992125984" footer="0.31496062992125984"/>
  <pageSetup paperSize="9" scale="7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ПМР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2019-02-13T09:01:30Z</dcterms:modified>
</cp:coreProperties>
</file>