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9" i="1"/>
  <c r="E22"/>
  <c r="E21"/>
  <c r="E20" l="1"/>
  <c r="E73"/>
  <c r="E72"/>
  <c r="E71"/>
  <c r="E70"/>
  <c r="E67"/>
  <c r="Q62"/>
  <c r="E62"/>
  <c r="Q61"/>
  <c r="E61"/>
  <c r="Q60"/>
  <c r="E60"/>
  <c r="Q59"/>
  <c r="E59"/>
  <c r="Q58"/>
  <c r="E58"/>
  <c r="Q57"/>
  <c r="E57"/>
  <c r="E56"/>
  <c r="E55"/>
  <c r="Q54"/>
  <c r="E54"/>
  <c r="E53"/>
  <c r="Q52"/>
  <c r="Q51"/>
  <c r="E52"/>
  <c r="E63"/>
  <c r="D63"/>
  <c r="E51"/>
  <c r="E34"/>
  <c r="E33"/>
  <c r="E32"/>
  <c r="E31"/>
  <c r="E42"/>
  <c r="E39"/>
  <c r="E10"/>
  <c r="D10"/>
  <c r="E11"/>
  <c r="D11"/>
  <c r="Q75" l="1"/>
  <c r="E9"/>
  <c r="D9"/>
  <c r="T76"/>
  <c r="S76"/>
  <c r="E76"/>
  <c r="D76"/>
  <c r="T75" l="1"/>
  <c r="S75"/>
  <c r="T74"/>
  <c r="S74"/>
  <c r="T73"/>
  <c r="S73"/>
  <c r="E75"/>
  <c r="D75"/>
  <c r="E74"/>
  <c r="D74"/>
  <c r="D73"/>
  <c r="T72"/>
  <c r="S72"/>
  <c r="D72"/>
  <c r="T71"/>
  <c r="S71"/>
  <c r="D71"/>
  <c r="T70"/>
  <c r="S70"/>
  <c r="D70"/>
  <c r="M68"/>
  <c r="M77" s="1"/>
  <c r="L68"/>
  <c r="L77" s="1"/>
  <c r="K68"/>
  <c r="K77" s="1"/>
  <c r="J68"/>
  <c r="J77" s="1"/>
  <c r="I68"/>
  <c r="I77" s="1"/>
  <c r="H68"/>
  <c r="H77" s="1"/>
  <c r="G68"/>
  <c r="G77" s="1"/>
  <c r="F68"/>
  <c r="F77" s="1"/>
  <c r="E68"/>
  <c r="T67"/>
  <c r="S67"/>
  <c r="D67"/>
  <c r="D68" s="1"/>
  <c r="M64"/>
  <c r="L64"/>
  <c r="K64"/>
  <c r="J64"/>
  <c r="I64"/>
  <c r="H64"/>
  <c r="G64"/>
  <c r="F64"/>
  <c r="S64" s="1"/>
  <c r="E64"/>
  <c r="T63"/>
  <c r="S63"/>
  <c r="T62"/>
  <c r="S62"/>
  <c r="T61"/>
  <c r="S61"/>
  <c r="T60"/>
  <c r="S60"/>
  <c r="D62"/>
  <c r="D61"/>
  <c r="D60"/>
  <c r="T59"/>
  <c r="S59"/>
  <c r="D59"/>
  <c r="T58"/>
  <c r="S58"/>
  <c r="D58"/>
  <c r="T57"/>
  <c r="S57"/>
  <c r="D57"/>
  <c r="T56"/>
  <c r="S56"/>
  <c r="D56"/>
  <c r="T55"/>
  <c r="S55"/>
  <c r="D55"/>
  <c r="T54"/>
  <c r="S54"/>
  <c r="D54"/>
  <c r="T53"/>
  <c r="S53"/>
  <c r="D53"/>
  <c r="T52"/>
  <c r="S52"/>
  <c r="T51"/>
  <c r="S51"/>
  <c r="D52"/>
  <c r="D51"/>
  <c r="M47"/>
  <c r="L47"/>
  <c r="K47"/>
  <c r="J47"/>
  <c r="I47"/>
  <c r="H47"/>
  <c r="G47"/>
  <c r="F47"/>
  <c r="T46"/>
  <c r="S46"/>
  <c r="T45"/>
  <c r="S45"/>
  <c r="E46"/>
  <c r="D46"/>
  <c r="E45"/>
  <c r="E47" s="1"/>
  <c r="D45"/>
  <c r="D47" s="1"/>
  <c r="T42"/>
  <c r="S42"/>
  <c r="T64" l="1"/>
  <c r="D64"/>
  <c r="E77"/>
  <c r="D77"/>
  <c r="T68"/>
  <c r="T77"/>
  <c r="S77"/>
  <c r="T47"/>
  <c r="S47"/>
  <c r="S68"/>
  <c r="M43"/>
  <c r="L43"/>
  <c r="K43"/>
  <c r="J43"/>
  <c r="I43"/>
  <c r="H43"/>
  <c r="G43"/>
  <c r="T43" s="1"/>
  <c r="F43"/>
  <c r="S43" s="1"/>
  <c r="E43"/>
  <c r="D42"/>
  <c r="D43" s="1"/>
  <c r="M40"/>
  <c r="L40"/>
  <c r="K40"/>
  <c r="J40"/>
  <c r="I40"/>
  <c r="H40"/>
  <c r="G40"/>
  <c r="T40" s="1"/>
  <c r="F40"/>
  <c r="S40" s="1"/>
  <c r="E40"/>
  <c r="D39"/>
  <c r="D40" s="1"/>
  <c r="D32"/>
  <c r="M35"/>
  <c r="L35"/>
  <c r="K35"/>
  <c r="J35"/>
  <c r="I35"/>
  <c r="H35"/>
  <c r="G35"/>
  <c r="F35"/>
  <c r="S35" s="1"/>
  <c r="E35"/>
  <c r="D34"/>
  <c r="D33"/>
  <c r="D31"/>
  <c r="M28"/>
  <c r="L28"/>
  <c r="K28"/>
  <c r="J28"/>
  <c r="I28"/>
  <c r="H28"/>
  <c r="G28"/>
  <c r="F28"/>
  <c r="S28" s="1"/>
  <c r="E28"/>
  <c r="D35" l="1"/>
  <c r="T35"/>
  <c r="H48"/>
  <c r="J48"/>
  <c r="H36"/>
  <c r="J36"/>
  <c r="L36"/>
  <c r="E48"/>
  <c r="I48"/>
  <c r="K48"/>
  <c r="M48"/>
  <c r="L48"/>
  <c r="E36"/>
  <c r="I36"/>
  <c r="T28"/>
  <c r="K36"/>
  <c r="M36"/>
  <c r="D48"/>
  <c r="G36"/>
  <c r="G48"/>
  <c r="F36"/>
  <c r="F48"/>
  <c r="D27"/>
  <c r="D28" s="1"/>
  <c r="D36" s="1"/>
  <c r="S36" l="1"/>
  <c r="T36"/>
  <c r="S48"/>
  <c r="T48"/>
  <c r="M23"/>
  <c r="L23"/>
  <c r="K23"/>
  <c r="J23"/>
  <c r="I23"/>
  <c r="H23"/>
  <c r="G23"/>
  <c r="F23"/>
  <c r="S23" s="1"/>
  <c r="E23"/>
  <c r="D22"/>
  <c r="D21"/>
  <c r="T23" l="1"/>
  <c r="D20"/>
  <c r="D23" s="1"/>
  <c r="M17"/>
  <c r="M78" s="1"/>
  <c r="L17"/>
  <c r="L78" s="1"/>
  <c r="K17"/>
  <c r="K78" s="1"/>
  <c r="J17"/>
  <c r="J78" s="1"/>
  <c r="I17"/>
  <c r="I78" s="1"/>
  <c r="H17"/>
  <c r="H78" s="1"/>
  <c r="G17"/>
  <c r="G78" s="1"/>
  <c r="F17"/>
  <c r="S17" s="1"/>
  <c r="E17"/>
  <c r="D17"/>
  <c r="M12"/>
  <c r="L12"/>
  <c r="K12"/>
  <c r="J12"/>
  <c r="I12"/>
  <c r="H12"/>
  <c r="G12"/>
  <c r="F12"/>
  <c r="E12"/>
  <c r="E79" s="1"/>
  <c r="D12"/>
  <c r="S12" l="1"/>
  <c r="T17"/>
  <c r="H79"/>
  <c r="J79"/>
  <c r="L79"/>
  <c r="T12"/>
  <c r="I79"/>
  <c r="M79"/>
  <c r="G79"/>
  <c r="T78"/>
  <c r="F78"/>
  <c r="D78"/>
  <c r="D79" s="1"/>
  <c r="K79"/>
  <c r="E78"/>
  <c r="F79" l="1"/>
  <c r="S79" s="1"/>
  <c r="S78"/>
  <c r="T79"/>
</calcChain>
</file>

<file path=xl/sharedStrings.xml><?xml version="1.0" encoding="utf-8"?>
<sst xmlns="http://schemas.openxmlformats.org/spreadsheetml/2006/main" count="192" uniqueCount="138">
  <si>
    <t>№ п/п</t>
  </si>
  <si>
    <t>Наименование инвестиционного проекта, программного мероприятия     МЦП</t>
  </si>
  <si>
    <t>Наименование программ, в рамках которых реализуется мероприятие</t>
  </si>
  <si>
    <t>в т.ч. по источникам</t>
  </si>
  <si>
    <t>Областной бюджет</t>
  </si>
  <si>
    <t xml:space="preserve">Внебюджетные источники </t>
  </si>
  <si>
    <t>Строительство нового детского сада на 180 мест в г. Павловске</t>
  </si>
  <si>
    <t>ГП "Развитие образования"</t>
  </si>
  <si>
    <t>Доля детей в возрасте от 1 до 6 лет, получающих дошкольную образовательную услугу, %</t>
  </si>
  <si>
    <t>Наименование целевых 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</si>
  <si>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</si>
  <si>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</si>
  <si>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%</t>
  </si>
  <si>
    <t>Причины отклонения</t>
  </si>
  <si>
    <t>Всего</t>
  </si>
  <si>
    <t>Местные бюджеты</t>
  </si>
  <si>
    <t>План</t>
  </si>
  <si>
    <t>Факт</t>
  </si>
  <si>
    <t>Строительство комплекса по хранению и подработке зерновых и масличных культур мощностью 80 тыс.тонн единовременного хранения с зерноочистительным-сушильным блоком на 175 тонн в час</t>
  </si>
  <si>
    <t>Объемы инвестиций в основной капитал (за исключен. бюджетных ср-в) в расчете на 1 жителя , руб.</t>
  </si>
  <si>
    <t>Укрепление материально-технической базы и благоустройство МУП "Павловский рынок"</t>
  </si>
  <si>
    <t>Число субъектов малого и среднего предпринимательства в расчете на 10000 населения, ед.</t>
  </si>
  <si>
    <t>Строительство молодежного торгово-развлекательного центра в г. Павловске</t>
  </si>
  <si>
    <t>Всего по коммерческим мероприятиям:</t>
  </si>
  <si>
    <t>1. Некоммерческие мероприятия (социальные)</t>
  </si>
  <si>
    <t>1. Коммерческие мероприятия (инвестиционные проекты)</t>
  </si>
  <si>
    <t>Федеральный бюджет</t>
  </si>
  <si>
    <t>Строительство ФАПа в с. Шувалов</t>
  </si>
  <si>
    <t>ГП ВО "Развитие здравоохранения"</t>
  </si>
  <si>
    <t>Общий коэффициент смертности, %</t>
  </si>
  <si>
    <t>2.1. Здравоохранение</t>
  </si>
  <si>
    <t>Мероприятия по капитальному строительству или рекнострукции</t>
  </si>
  <si>
    <t>Итого по здравоохранению:</t>
  </si>
  <si>
    <t>2.2. Образование</t>
  </si>
  <si>
    <t>Мероприятия по капитальному строительству или реконструкции</t>
  </si>
  <si>
    <t>Капитальный ремонт МК ДОУ Лосевский детский сад № 1</t>
  </si>
  <si>
    <t>Доля детей в возрасте от 1 до 6 лет, получающих дошкольную образовательную услугу -  %</t>
  </si>
  <si>
    <t>Капитальный ремонт МК ДОУ Лосевский детский сад № 2</t>
  </si>
  <si>
    <t>Доля детей в возрасте от 1 до 6 лет, получающих дошкольную образовательную услугу –  %</t>
  </si>
  <si>
    <t>Итого по образованию:</t>
  </si>
  <si>
    <t>2.5. Жилищно-коммунальное хозяйство</t>
  </si>
  <si>
    <t>Водоснабжение и водоотведение</t>
  </si>
  <si>
    <t>Строительство сетей водоснабжения и водоотведения пос.Восточный в г. Павловске</t>
  </si>
  <si>
    <t>ГП "Обеспечение доступным жильем и коммунальными услугами населения Воронежской области"</t>
  </si>
  <si>
    <t>Общая площадь жилых помещений, приходящаяся в среднем на 1 жиителя, кв.м.</t>
  </si>
  <si>
    <t>Итого по водоснабжению и водоотведению:</t>
  </si>
  <si>
    <t>Газификация</t>
  </si>
  <si>
    <t>Газораспределительные сети х. Переездной (ПИР)</t>
  </si>
  <si>
    <t>ГП ВО "Обеспечение доступным и комфортным жильем и коммунальными услугами населения Воронежской области"</t>
  </si>
  <si>
    <t>Строительство газовых сетей,   км</t>
  </si>
  <si>
    <t>Строительство газораспределительных сетей по улицам с.Елизаветовка</t>
  </si>
  <si>
    <t>Строительство разводящих сетей в с. Елизаветовка, км.</t>
  </si>
  <si>
    <t>Строительство газораспределительных сетей по улицам с.Преображенка</t>
  </si>
  <si>
    <t xml:space="preserve">Строительство    разводящих сетей в с. Преображенка, км.  </t>
  </si>
  <si>
    <t>Итого по газификации:</t>
  </si>
  <si>
    <t>Строительство газораспредеоительных сетей по улицам с. Воронцовка</t>
  </si>
  <si>
    <t>Строительство   км.  разводящих сетей в с. Воронцовка</t>
  </si>
  <si>
    <t>Итого по жилищно-коммунальному хозяйству:</t>
  </si>
  <si>
    <t>2.6. Доступность и качество жилья</t>
  </si>
  <si>
    <t>Переселение граждан из аварийного жилищного фонда</t>
  </si>
  <si>
    <t>МП "Обеспечение доступным и комфортным жильем и коммунальными услугами населения г.п.- г.Павловск"</t>
  </si>
  <si>
    <t>Доля населения, проживающего в МКД, признанных в установленном порядке аварийными, %</t>
  </si>
  <si>
    <t>Итого по капитальному строительству или реконструкции:</t>
  </si>
  <si>
    <t>Проведение капитального ремонта многоквартирных домов</t>
  </si>
  <si>
    <t>Кол-во домов, в которых проведен капиатльный ремонт, шт.</t>
  </si>
  <si>
    <t>Мероприятия по капитальному ремонту, закупке оборудования</t>
  </si>
  <si>
    <t>Итого по капитальному ремонту, закупке оборудования:</t>
  </si>
  <si>
    <t>Прочие мероприятия</t>
  </si>
  <si>
    <t>Обеспечение предоставления молодым семьям-участникам программы социальных выплат на приобретение или строительство жилья</t>
  </si>
  <si>
    <t>МП "Социальная поддержка граждан"</t>
  </si>
  <si>
    <t>Улучшение жилищных условий граждан, проживающих  и работающих в сельской местности, в том числе молодых семей и молодых специалистов</t>
  </si>
  <si>
    <t xml:space="preserve">МП "Развитие сельского хозяйства на территории Павловского муниципального района" </t>
  </si>
  <si>
    <t>Итого по прочим мероприятиям:</t>
  </si>
  <si>
    <t>Итого по доступности и качеству жилья:</t>
  </si>
  <si>
    <t>2.6. Развитие транспортных коммуникаций</t>
  </si>
  <si>
    <t>Осуществление дорожной деятельности в отношении автомобильных дорог местного значения</t>
  </si>
  <si>
    <t>МП "Социально-экономическое развитие Александровского сельского поселения"</t>
  </si>
  <si>
    <t>Доля отремонтированных дорог - %</t>
  </si>
  <si>
    <t>МП "Социально-экономическое развитие Воронцовского сельского поселения"</t>
  </si>
  <si>
    <t>МП "Социально-экономическое развитие Гаврильского сельского поселения"</t>
  </si>
  <si>
    <t>МП "Социально-экономическое развитие Ерышевского сельского поселения"</t>
  </si>
  <si>
    <t>В поселении автомобильных дорог с усовершенствованным покрытием нет</t>
  </si>
  <si>
    <t>МП "Социально-экономическое развитие Елизаветовского сельского поселения"</t>
  </si>
  <si>
    <t>МП "Социально-экономическое развитие Казинского сельского поселения"</t>
  </si>
  <si>
    <t>Произведен  ямочный ремонт, кв.м.</t>
  </si>
  <si>
    <t>МП "Социально-экономическое развитие Красного сельского поселения"</t>
  </si>
  <si>
    <t xml:space="preserve">Доля отремонтированных дорог,  % </t>
  </si>
  <si>
    <t>МП "Социально-экономическое развитие Лосевского сельского поселения"</t>
  </si>
  <si>
    <t>МП "Социально-экономическое развитие Песковского сельского поселения"</t>
  </si>
  <si>
    <t>МП "Социально-экономическое развитие Петровского сельского поселения"</t>
  </si>
  <si>
    <t>МП "Социально-экономическое развитие Покровского сельского поселения"</t>
  </si>
  <si>
    <t>МП "Социально-экономическое развитие Русско-Буйловского сельского поселения"</t>
  </si>
  <si>
    <t>Выполнение работ по ремонту автомобильных  дорог в городском поселении - город Павловск</t>
  </si>
  <si>
    <t xml:space="preserve">«Благоустройство городского поселения – город Павловск Павловского муниципального района Воронежской области на 2014-2019 годы» </t>
  </si>
  <si>
    <t>Доля отремонтированных дорог с твёрдым покрытием, %</t>
  </si>
  <si>
    <t>Итого по развитию транспортных коммуникаций:</t>
  </si>
  <si>
    <t>2.9. Прочие мероприятия</t>
  </si>
  <si>
    <t>Устройство тротуарной дорожки по ул. Советская в с. Воронцовка Павловского муниципального района Воронежской области</t>
  </si>
  <si>
    <t>ГП "Содействие развитию муниципальных образований и местного самоуправления"</t>
  </si>
  <si>
    <t>Устройство тротуарной дорожки протяженностью, км.</t>
  </si>
  <si>
    <t>Благоустройство парка культуры и отдыха, расположенного по адресу: Воронежская область, Павловский р-он, с. Лосево</t>
  </si>
  <si>
    <t>Благоустройство парка на территории 900 кв. м.</t>
  </si>
  <si>
    <t>900 кв.м.</t>
  </si>
  <si>
    <t>Ремонт и благоустройство воинского захоронения - братской могилы № 102, расположенного в с. Воронцовка.</t>
  </si>
  <si>
    <t>Исполнение плановых назначений,  %.</t>
  </si>
  <si>
    <t>Ремонт и благоустройство воинского захоронения времен Гражданской войны - братской могилы № 184, расположенного в с. Ерышевка.</t>
  </si>
  <si>
    <t>Ремонт и благоустройство воинского захоронения - братской могилы № 230, расположенного в с. Петровка.</t>
  </si>
  <si>
    <t xml:space="preserve">Объемы финансирования, тыс.рублей </t>
  </si>
  <si>
    <t xml:space="preserve">Финансовая поддержка субъектов малого и среднего предпринимательства и организаций, образующих инфраструктуру поддержки субъектов малого и среднего предпринимательства </t>
  </si>
  <si>
    <t>МП "Развитие и поддержка малого и среднего предпринимательства в Павловском муниципальном районе Воронежской области"</t>
  </si>
  <si>
    <t>Регулирование деятельности в сфере имущественных и земельных отношений</t>
  </si>
  <si>
    <t>МП "Управление муниципальным имуществом"</t>
  </si>
  <si>
    <t>"Регулирование численности, отлов и передержка безнадзорных животных на территории Павловского муниципального района "</t>
  </si>
  <si>
    <t xml:space="preserve">МП «Развитие сельского хозяйства
на территории Павловского муниципального района»
</t>
  </si>
  <si>
    <t>Доля выполненных заявок по отлову безнадзорных животных от общего количества поступивших заявок,  %</t>
  </si>
  <si>
    <t>Всего по некоммерческим мероприятиям:</t>
  </si>
  <si>
    <t>Всего по мероприятиям Программы:</t>
  </si>
  <si>
    <t>Доля объектов недвижимого имущества, на которые зарегистрировано право собственности, %</t>
  </si>
  <si>
    <t>В связи с отсутствеим подтверждения  выделения средств из областного бюджета.</t>
  </si>
  <si>
    <t>Мероприятие не профинансировано, так как застройка по ул. Тихая и ул. Свобода в с. Елизаветовка фактически меньше проектируемой.</t>
  </si>
  <si>
    <t>денежные средства освоены на подготовку проекта планирования территории для размещения сетей низкого давления.</t>
  </si>
  <si>
    <t>По состоянию на 01.01.2016г. Имеется кредиторская задолженность администрации Красного сельского поселения перед подрядчиком за выполненные работы.</t>
  </si>
  <si>
    <t>Экономия денежных средств получена вследствие проведения электронного аукциона.</t>
  </si>
  <si>
    <t>900 кв.м</t>
  </si>
  <si>
    <t>Строительство объекта не завершено</t>
  </si>
  <si>
    <t>Индикатор невыполнен, так как реализация проекта находится на стадии подготовки проектно-сметной документации.</t>
  </si>
  <si>
    <t>Произведен ремонт 0,081 км. дорог или 100% от планового значения.</t>
  </si>
  <si>
    <t>Произведен ремонт 0,160 км. дорог или 100% от планового значения.</t>
  </si>
  <si>
    <t>Индикатор невыполнен, так как денежные средства были направлены не на ремонт, а на содержание автомобильных дорог.</t>
  </si>
  <si>
    <t>Произведен ремонт 0,187 км. дорог или 98,4 % от планового значения.</t>
  </si>
  <si>
    <t>Планировалось произвести ямочный ремонт 296 кв.м. Фактически выполнен ямочный ремонт 266 кв.м.  и отремонтировано 0,065 км. дорог.</t>
  </si>
  <si>
    <t>Планировалось произвести ремонт 0,370 км. дорог. Фактически отсыпано щебнем 0,450 км. дорог.</t>
  </si>
  <si>
    <t>Произведен ремонт 0,130 км. дорог или 100 % от планового значения.</t>
  </si>
  <si>
    <t>Произведен ремонт 0,156 км. дорог или 98,7 % от планового значения.</t>
  </si>
  <si>
    <t>Произведен ремонт 0,600 км. дорог или 120 % от планового значения, а также выполнен ямочный ремонт 135кв.м..</t>
  </si>
  <si>
    <t>Выполнены работу по ремонту дорог, разметке пешеходных переходов, ремонт тротуара, прооизведены выплаты по дебитор.задолженностям за ремонт дорог.</t>
  </si>
  <si>
    <t>При плане отлова животных 65 единиц фактически подано заявок 18 единиц. Все заявки исполнены.</t>
  </si>
  <si>
    <t>Отчет о ходе выполнения Программы комплексного социально-экономического развития Павловского муниципального района                                                         за 2015 год.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</si>
</sst>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/>
    <xf numFmtId="2" fontId="4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0" xfId="0" applyFont="1" applyFill="1" applyAlignment="1">
      <alignment horizontal="left" vertical="top"/>
    </xf>
    <xf numFmtId="0" fontId="2" fillId="2" borderId="0" xfId="0" applyFont="1" applyFill="1"/>
    <xf numFmtId="2" fontId="2" fillId="2" borderId="0" xfId="0" applyNumberFormat="1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2" fontId="4" fillId="2" borderId="10" xfId="0" applyNumberFormat="1" applyFont="1" applyFill="1" applyBorder="1" applyAlignment="1">
      <alignment horizontal="center" wrapText="1"/>
    </xf>
    <xf numFmtId="2" fontId="2" fillId="2" borderId="1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2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2" fontId="8" fillId="2" borderId="0" xfId="0" applyNumberFormat="1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left" vertical="top"/>
    </xf>
    <xf numFmtId="2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2" fontId="3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vertical="top" wrapText="1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3" fillId="2" borderId="1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top"/>
    </xf>
    <xf numFmtId="0" fontId="5" fillId="2" borderId="11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top"/>
    </xf>
    <xf numFmtId="2" fontId="2" fillId="2" borderId="1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9"/>
  <sheetViews>
    <sheetView tabSelected="1" workbookViewId="0">
      <pane ySplit="7" topLeftCell="A76" activePane="bottomLeft" state="frozen"/>
      <selection pane="bottomLeft" activeCell="P76" sqref="P76"/>
    </sheetView>
  </sheetViews>
  <sheetFormatPr defaultRowHeight="12.75"/>
  <cols>
    <col min="1" max="1" width="3.140625" style="12" customWidth="1"/>
    <col min="2" max="2" width="21.5703125" style="12" customWidth="1"/>
    <col min="3" max="3" width="13.5703125" style="12" customWidth="1"/>
    <col min="4" max="4" width="10" style="13" customWidth="1"/>
    <col min="5" max="5" width="9.28515625" style="13" customWidth="1"/>
    <col min="6" max="6" width="9.85546875" style="13" customWidth="1"/>
    <col min="7" max="7" width="9.28515625" style="13" customWidth="1"/>
    <col min="8" max="8" width="10" style="13" customWidth="1"/>
    <col min="9" max="9" width="8.42578125" style="13" customWidth="1"/>
    <col min="10" max="10" width="9.140625" style="13"/>
    <col min="11" max="11" width="9" style="13" customWidth="1"/>
    <col min="12" max="12" width="10" style="13" customWidth="1"/>
    <col min="13" max="13" width="9.28515625" style="13" customWidth="1"/>
    <col min="14" max="14" width="12.7109375" style="12" customWidth="1"/>
    <col min="15" max="15" width="8.42578125" style="12" customWidth="1"/>
    <col min="16" max="16" width="8.28515625" style="12" customWidth="1"/>
    <col min="17" max="17" width="5.42578125" style="12" customWidth="1"/>
    <col min="18" max="18" width="10.85546875" style="12" customWidth="1"/>
    <col min="19" max="19" width="9.5703125" style="14" bestFit="1" customWidth="1"/>
    <col min="20" max="20" width="11" style="14" customWidth="1"/>
    <col min="21" max="16384" width="9.140625" style="12"/>
  </cols>
  <sheetData>
    <row r="1" spans="1:20">
      <c r="N1" s="67"/>
      <c r="O1" s="67"/>
      <c r="P1" s="67"/>
      <c r="Q1" s="67"/>
      <c r="R1" s="67"/>
    </row>
    <row r="2" spans="1:20" ht="29.25" customHeight="1">
      <c r="A2" s="15"/>
      <c r="B2" s="16"/>
      <c r="C2" s="70" t="s">
        <v>137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16"/>
    </row>
    <row r="3" spans="1:20">
      <c r="A3" s="15"/>
      <c r="B3" s="16"/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6"/>
      <c r="O3" s="16"/>
      <c r="P3" s="16"/>
      <c r="Q3" s="16"/>
      <c r="R3" s="16"/>
    </row>
    <row r="4" spans="1:20" ht="12.75" customHeight="1">
      <c r="A4" s="68" t="s">
        <v>0</v>
      </c>
      <c r="B4" s="69" t="s">
        <v>1</v>
      </c>
      <c r="C4" s="69" t="s">
        <v>2</v>
      </c>
      <c r="D4" s="81" t="s">
        <v>107</v>
      </c>
      <c r="E4" s="86"/>
      <c r="F4" s="86"/>
      <c r="G4" s="86"/>
      <c r="H4" s="86"/>
      <c r="I4" s="86"/>
      <c r="J4" s="86"/>
      <c r="K4" s="86"/>
      <c r="L4" s="86"/>
      <c r="M4" s="82"/>
      <c r="N4" s="72" t="s">
        <v>9</v>
      </c>
      <c r="O4" s="72" t="s">
        <v>10</v>
      </c>
      <c r="P4" s="72" t="s">
        <v>11</v>
      </c>
      <c r="Q4" s="72" t="s">
        <v>12</v>
      </c>
      <c r="R4" s="75" t="s">
        <v>13</v>
      </c>
    </row>
    <row r="5" spans="1:20">
      <c r="A5" s="68"/>
      <c r="B5" s="69"/>
      <c r="C5" s="69"/>
      <c r="D5" s="76" t="s">
        <v>14</v>
      </c>
      <c r="E5" s="77"/>
      <c r="F5" s="80" t="s">
        <v>3</v>
      </c>
      <c r="G5" s="80"/>
      <c r="H5" s="80"/>
      <c r="I5" s="80"/>
      <c r="J5" s="80"/>
      <c r="K5" s="80"/>
      <c r="L5" s="80"/>
      <c r="M5" s="80"/>
      <c r="N5" s="73"/>
      <c r="O5" s="73"/>
      <c r="P5" s="73"/>
      <c r="Q5" s="73"/>
      <c r="R5" s="75"/>
    </row>
    <row r="6" spans="1:20" ht="37.5" customHeight="1">
      <c r="A6" s="68"/>
      <c r="B6" s="69"/>
      <c r="C6" s="69"/>
      <c r="D6" s="78"/>
      <c r="E6" s="79"/>
      <c r="F6" s="81" t="s">
        <v>26</v>
      </c>
      <c r="G6" s="82"/>
      <c r="H6" s="81" t="s">
        <v>4</v>
      </c>
      <c r="I6" s="82"/>
      <c r="J6" s="81" t="s">
        <v>15</v>
      </c>
      <c r="K6" s="82"/>
      <c r="L6" s="81" t="s">
        <v>5</v>
      </c>
      <c r="M6" s="82"/>
      <c r="N6" s="73"/>
      <c r="O6" s="73"/>
      <c r="P6" s="73"/>
      <c r="Q6" s="73"/>
      <c r="R6" s="75"/>
    </row>
    <row r="7" spans="1:20" ht="60.75" customHeight="1">
      <c r="A7" s="68"/>
      <c r="B7" s="69"/>
      <c r="C7" s="69"/>
      <c r="D7" s="18" t="s">
        <v>16</v>
      </c>
      <c r="E7" s="18" t="s">
        <v>17</v>
      </c>
      <c r="F7" s="18" t="s">
        <v>16</v>
      </c>
      <c r="G7" s="18" t="s">
        <v>17</v>
      </c>
      <c r="H7" s="18" t="s">
        <v>16</v>
      </c>
      <c r="I7" s="18" t="s">
        <v>17</v>
      </c>
      <c r="J7" s="18" t="s">
        <v>16</v>
      </c>
      <c r="K7" s="18" t="s">
        <v>17</v>
      </c>
      <c r="L7" s="18" t="s">
        <v>16</v>
      </c>
      <c r="M7" s="18" t="s">
        <v>17</v>
      </c>
      <c r="N7" s="74"/>
      <c r="O7" s="74"/>
      <c r="P7" s="74"/>
      <c r="Q7" s="74"/>
      <c r="R7" s="75"/>
    </row>
    <row r="8" spans="1:20">
      <c r="A8" s="71" t="s">
        <v>25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</row>
    <row r="9" spans="1:20" ht="133.5" customHeight="1">
      <c r="A9" s="1">
        <v>1</v>
      </c>
      <c r="B9" s="1" t="s">
        <v>18</v>
      </c>
      <c r="C9" s="19"/>
      <c r="D9" s="20">
        <f t="shared" ref="D9:E11" si="0">F9+H9+J9+L9</f>
        <v>80000</v>
      </c>
      <c r="E9" s="20">
        <f t="shared" si="0"/>
        <v>155615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80000</v>
      </c>
      <c r="M9" s="21">
        <v>155615</v>
      </c>
      <c r="N9" s="10" t="s">
        <v>19</v>
      </c>
      <c r="O9" s="4">
        <v>10517.18</v>
      </c>
      <c r="P9" s="4">
        <v>10561.2</v>
      </c>
      <c r="Q9" s="4">
        <f>P9/O9*100</f>
        <v>100.41855326237643</v>
      </c>
      <c r="R9" s="4"/>
    </row>
    <row r="10" spans="1:20" s="25" customFormat="1" ht="114.75">
      <c r="A10" s="11">
        <v>2</v>
      </c>
      <c r="B10" s="11" t="s">
        <v>20</v>
      </c>
      <c r="C10" s="22"/>
      <c r="D10" s="23">
        <f t="shared" si="0"/>
        <v>218.1</v>
      </c>
      <c r="E10" s="23">
        <f t="shared" si="0"/>
        <v>219.1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218.1</v>
      </c>
      <c r="M10" s="23">
        <v>219.1</v>
      </c>
      <c r="N10" s="22" t="s">
        <v>21</v>
      </c>
      <c r="O10" s="22">
        <v>308.67</v>
      </c>
      <c r="P10" s="22">
        <v>308.67</v>
      </c>
      <c r="Q10" s="22">
        <v>100</v>
      </c>
      <c r="R10" s="22"/>
      <c r="S10" s="24"/>
      <c r="T10" s="24"/>
    </row>
    <row r="11" spans="1:20" s="25" customFormat="1" ht="114.75">
      <c r="A11" s="11">
        <v>3</v>
      </c>
      <c r="B11" s="11" t="s">
        <v>22</v>
      </c>
      <c r="C11" s="22"/>
      <c r="D11" s="23">
        <f t="shared" si="0"/>
        <v>120000</v>
      </c>
      <c r="E11" s="23">
        <f t="shared" si="0"/>
        <v>83190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120000</v>
      </c>
      <c r="M11" s="23">
        <v>83190</v>
      </c>
      <c r="N11" s="22" t="s">
        <v>21</v>
      </c>
      <c r="O11" s="22">
        <v>308.67</v>
      </c>
      <c r="P11" s="22">
        <v>308.67</v>
      </c>
      <c r="Q11" s="22">
        <v>100</v>
      </c>
      <c r="R11" s="22"/>
      <c r="S11" s="24"/>
      <c r="T11" s="24"/>
    </row>
    <row r="12" spans="1:20" s="29" customFormat="1">
      <c r="A12" s="83" t="s">
        <v>23</v>
      </c>
      <c r="B12" s="84"/>
      <c r="C12" s="85"/>
      <c r="D12" s="26">
        <f>SUM(D9:D11)</f>
        <v>200218.1</v>
      </c>
      <c r="E12" s="26">
        <f t="shared" ref="E12:M12" si="1">SUM(E9:E11)</f>
        <v>239024.1</v>
      </c>
      <c r="F12" s="26">
        <f t="shared" si="1"/>
        <v>0</v>
      </c>
      <c r="G12" s="26">
        <f t="shared" si="1"/>
        <v>0</v>
      </c>
      <c r="H12" s="26">
        <f t="shared" si="1"/>
        <v>0</v>
      </c>
      <c r="I12" s="26">
        <f t="shared" si="1"/>
        <v>0</v>
      </c>
      <c r="J12" s="26">
        <f t="shared" si="1"/>
        <v>0</v>
      </c>
      <c r="K12" s="26">
        <f t="shared" si="1"/>
        <v>0</v>
      </c>
      <c r="L12" s="26">
        <f t="shared" si="1"/>
        <v>200218.1</v>
      </c>
      <c r="M12" s="26">
        <f t="shared" si="1"/>
        <v>239024.1</v>
      </c>
      <c r="N12" s="27"/>
      <c r="O12" s="27"/>
      <c r="P12" s="27"/>
      <c r="Q12" s="27"/>
      <c r="R12" s="27"/>
      <c r="S12" s="28">
        <f>F12+H12+J12+L12</f>
        <v>200218.1</v>
      </c>
      <c r="T12" s="28">
        <f>E12+G12+I12+K12+M12</f>
        <v>478048.2</v>
      </c>
    </row>
    <row r="13" spans="1:20">
      <c r="A13" s="71" t="s">
        <v>24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</row>
    <row r="14" spans="1:20">
      <c r="A14" s="87" t="s">
        <v>30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9"/>
    </row>
    <row r="15" spans="1:20">
      <c r="A15" s="87" t="s">
        <v>31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9"/>
    </row>
    <row r="16" spans="1:20" ht="51">
      <c r="A16" s="30">
        <v>4</v>
      </c>
      <c r="B16" s="1" t="s">
        <v>27</v>
      </c>
      <c r="C16" s="1" t="s">
        <v>28</v>
      </c>
      <c r="D16" s="23">
        <v>5311.7</v>
      </c>
      <c r="E16" s="23">
        <v>5311.7</v>
      </c>
      <c r="F16" s="3">
        <v>0</v>
      </c>
      <c r="G16" s="3">
        <v>0</v>
      </c>
      <c r="H16" s="3">
        <v>5311.7</v>
      </c>
      <c r="I16" s="3">
        <v>5311.7</v>
      </c>
      <c r="J16" s="3">
        <v>0</v>
      </c>
      <c r="K16" s="3">
        <v>0</v>
      </c>
      <c r="L16" s="31">
        <v>0</v>
      </c>
      <c r="M16" s="31">
        <v>0</v>
      </c>
      <c r="N16" s="1" t="s">
        <v>29</v>
      </c>
      <c r="O16" s="32">
        <v>16.399999999999999</v>
      </c>
      <c r="P16" s="33">
        <v>16.100000000000001</v>
      </c>
      <c r="Q16" s="33">
        <v>98.2</v>
      </c>
      <c r="R16" s="33"/>
    </row>
    <row r="17" spans="1:20" s="29" customFormat="1">
      <c r="A17" s="49" t="s">
        <v>32</v>
      </c>
      <c r="B17" s="50"/>
      <c r="C17" s="51"/>
      <c r="D17" s="26">
        <f>D16</f>
        <v>5311.7</v>
      </c>
      <c r="E17" s="26">
        <f t="shared" ref="E17:M17" si="2">E16</f>
        <v>5311.7</v>
      </c>
      <c r="F17" s="26">
        <f t="shared" si="2"/>
        <v>0</v>
      </c>
      <c r="G17" s="26">
        <f t="shared" si="2"/>
        <v>0</v>
      </c>
      <c r="H17" s="26">
        <f t="shared" si="2"/>
        <v>5311.7</v>
      </c>
      <c r="I17" s="26">
        <f t="shared" si="2"/>
        <v>5311.7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7"/>
      <c r="O17" s="27"/>
      <c r="P17" s="27"/>
      <c r="Q17" s="27"/>
      <c r="R17" s="27"/>
      <c r="S17" s="28">
        <f>F17+H17+J17+L17</f>
        <v>5311.7</v>
      </c>
      <c r="T17" s="28">
        <f>E17+G17+I17+K17+M17</f>
        <v>10623.4</v>
      </c>
    </row>
    <row r="18" spans="1:20">
      <c r="A18" s="58" t="s">
        <v>33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60"/>
    </row>
    <row r="19" spans="1:20">
      <c r="A19" s="58" t="s">
        <v>34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</row>
    <row r="20" spans="1:20" ht="89.25">
      <c r="A20" s="30">
        <v>5</v>
      </c>
      <c r="B20" s="1" t="s">
        <v>6</v>
      </c>
      <c r="C20" s="1" t="s">
        <v>7</v>
      </c>
      <c r="D20" s="3">
        <f>F20+H20+J20+L20</f>
        <v>126742.29999999999</v>
      </c>
      <c r="E20" s="3">
        <f>G20+I20+K20+M20</f>
        <v>126742.90999999999</v>
      </c>
      <c r="F20" s="4">
        <v>107730.95</v>
      </c>
      <c r="G20" s="2">
        <v>107731</v>
      </c>
      <c r="H20" s="2">
        <v>18441.009999999998</v>
      </c>
      <c r="I20" s="2">
        <v>18441.009999999998</v>
      </c>
      <c r="J20" s="2">
        <v>570.34</v>
      </c>
      <c r="K20" s="2">
        <v>570.9</v>
      </c>
      <c r="L20" s="2">
        <v>0</v>
      </c>
      <c r="M20" s="2">
        <v>0</v>
      </c>
      <c r="N20" s="5" t="s">
        <v>8</v>
      </c>
      <c r="O20" s="2">
        <v>0</v>
      </c>
      <c r="P20" s="2">
        <v>0</v>
      </c>
      <c r="Q20" s="6">
        <v>0</v>
      </c>
      <c r="R20" s="1" t="s">
        <v>124</v>
      </c>
    </row>
    <row r="21" spans="1:20" ht="89.25">
      <c r="A21" s="34">
        <v>6</v>
      </c>
      <c r="B21" s="35" t="s">
        <v>35</v>
      </c>
      <c r="C21" s="35" t="s">
        <v>7</v>
      </c>
      <c r="D21" s="3">
        <f t="shared" ref="D21:E22" si="3">F21+H21+J21+L21</f>
        <v>1411.7</v>
      </c>
      <c r="E21" s="3">
        <f t="shared" si="3"/>
        <v>1411.7</v>
      </c>
      <c r="F21" s="31">
        <v>1411.7</v>
      </c>
      <c r="G21" s="31">
        <v>1411.7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6" t="s">
        <v>36</v>
      </c>
      <c r="O21" s="33">
        <v>62.2</v>
      </c>
      <c r="P21" s="33">
        <v>63.7</v>
      </c>
      <c r="Q21" s="33">
        <v>102.4</v>
      </c>
      <c r="R21" s="33"/>
    </row>
    <row r="22" spans="1:20" ht="102">
      <c r="A22" s="34">
        <v>7</v>
      </c>
      <c r="B22" s="35" t="s">
        <v>37</v>
      </c>
      <c r="C22" s="35" t="s">
        <v>7</v>
      </c>
      <c r="D22" s="3">
        <f t="shared" si="3"/>
        <v>1411.8</v>
      </c>
      <c r="E22" s="3">
        <f t="shared" si="3"/>
        <v>1411.7</v>
      </c>
      <c r="F22" s="31">
        <v>1411.8</v>
      </c>
      <c r="G22" s="31">
        <v>1411.7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6" t="s">
        <v>38</v>
      </c>
      <c r="O22" s="33">
        <v>62.2</v>
      </c>
      <c r="P22" s="33">
        <v>36.700000000000003</v>
      </c>
      <c r="Q22" s="33">
        <v>102.4</v>
      </c>
      <c r="R22" s="33"/>
    </row>
    <row r="23" spans="1:20" s="29" customFormat="1">
      <c r="A23" s="49" t="s">
        <v>39</v>
      </c>
      <c r="B23" s="50"/>
      <c r="C23" s="51"/>
      <c r="D23" s="26">
        <f>SUM(D20:D22)</f>
        <v>129565.79999999999</v>
      </c>
      <c r="E23" s="26">
        <f t="shared" ref="E23:M23" si="4">SUM(E20:E22)</f>
        <v>129566.30999999998</v>
      </c>
      <c r="F23" s="26">
        <f t="shared" si="4"/>
        <v>110554.45</v>
      </c>
      <c r="G23" s="26">
        <f t="shared" si="4"/>
        <v>110554.4</v>
      </c>
      <c r="H23" s="26">
        <f t="shared" si="4"/>
        <v>18441.009999999998</v>
      </c>
      <c r="I23" s="26">
        <f t="shared" si="4"/>
        <v>18441.009999999998</v>
      </c>
      <c r="J23" s="26">
        <f t="shared" si="4"/>
        <v>570.34</v>
      </c>
      <c r="K23" s="26">
        <f t="shared" si="4"/>
        <v>570.9</v>
      </c>
      <c r="L23" s="26">
        <f t="shared" si="4"/>
        <v>0</v>
      </c>
      <c r="M23" s="26">
        <f t="shared" si="4"/>
        <v>0</v>
      </c>
      <c r="N23" s="27"/>
      <c r="O23" s="27"/>
      <c r="P23" s="27"/>
      <c r="Q23" s="27"/>
      <c r="R23" s="27"/>
      <c r="S23" s="28">
        <f>F23+H23+J23+L23</f>
        <v>129565.79999999999</v>
      </c>
      <c r="T23" s="28">
        <f>G23+I23+K23+M23</f>
        <v>129566.30999999998</v>
      </c>
    </row>
    <row r="24" spans="1:20">
      <c r="A24" s="58" t="s">
        <v>40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60"/>
    </row>
    <row r="25" spans="1:20">
      <c r="A25" s="90" t="s">
        <v>41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</row>
    <row r="26" spans="1:20">
      <c r="A26" s="58" t="s">
        <v>34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60"/>
    </row>
    <row r="27" spans="1:20" ht="114.75">
      <c r="A27" s="30">
        <v>8</v>
      </c>
      <c r="B27" s="1" t="s">
        <v>42</v>
      </c>
      <c r="C27" s="10" t="s">
        <v>43</v>
      </c>
      <c r="D27" s="3">
        <f>F27+H27+J27+L27</f>
        <v>82948.73000000001</v>
      </c>
      <c r="E27" s="2">
        <v>0</v>
      </c>
      <c r="F27" s="3">
        <v>0</v>
      </c>
      <c r="G27" s="3">
        <v>0</v>
      </c>
      <c r="H27" s="3">
        <v>80973.960000000006</v>
      </c>
      <c r="I27" s="3">
        <v>0</v>
      </c>
      <c r="J27" s="3">
        <v>1974.77</v>
      </c>
      <c r="K27" s="3">
        <v>0</v>
      </c>
      <c r="L27" s="2">
        <v>0</v>
      </c>
      <c r="M27" s="3">
        <v>0</v>
      </c>
      <c r="N27" s="10" t="s">
        <v>44</v>
      </c>
      <c r="O27" s="37">
        <v>25.3</v>
      </c>
      <c r="P27" s="38">
        <v>0</v>
      </c>
      <c r="Q27" s="38">
        <v>0</v>
      </c>
      <c r="R27" s="19" t="s">
        <v>118</v>
      </c>
    </row>
    <row r="28" spans="1:20" s="29" customFormat="1">
      <c r="A28" s="49" t="s">
        <v>45</v>
      </c>
      <c r="B28" s="50"/>
      <c r="C28" s="51"/>
      <c r="D28" s="26">
        <f>D27</f>
        <v>82948.73000000001</v>
      </c>
      <c r="E28" s="26">
        <f t="shared" ref="E28:M28" si="5">E27</f>
        <v>0</v>
      </c>
      <c r="F28" s="26">
        <f t="shared" si="5"/>
        <v>0</v>
      </c>
      <c r="G28" s="26">
        <f t="shared" si="5"/>
        <v>0</v>
      </c>
      <c r="H28" s="26">
        <f t="shared" si="5"/>
        <v>80973.960000000006</v>
      </c>
      <c r="I28" s="26">
        <f t="shared" si="5"/>
        <v>0</v>
      </c>
      <c r="J28" s="26">
        <f t="shared" si="5"/>
        <v>1974.77</v>
      </c>
      <c r="K28" s="26">
        <f t="shared" si="5"/>
        <v>0</v>
      </c>
      <c r="L28" s="26">
        <f t="shared" si="5"/>
        <v>0</v>
      </c>
      <c r="M28" s="26">
        <f t="shared" si="5"/>
        <v>0</v>
      </c>
      <c r="N28" s="27"/>
      <c r="O28" s="27"/>
      <c r="P28" s="27"/>
      <c r="Q28" s="27"/>
      <c r="R28" s="27"/>
      <c r="S28" s="28">
        <f>F28+H28+J28+L28</f>
        <v>82948.73000000001</v>
      </c>
      <c r="T28" s="28">
        <f>G28+I28+K28+M28</f>
        <v>0</v>
      </c>
    </row>
    <row r="29" spans="1:20">
      <c r="A29" s="33"/>
      <c r="B29" s="58" t="s">
        <v>46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60"/>
    </row>
    <row r="30" spans="1:20">
      <c r="A30" s="58" t="s">
        <v>34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60"/>
    </row>
    <row r="31" spans="1:20" ht="153">
      <c r="A31" s="30">
        <v>9</v>
      </c>
      <c r="B31" s="1" t="s">
        <v>47</v>
      </c>
      <c r="C31" s="1" t="s">
        <v>48</v>
      </c>
      <c r="D31" s="3">
        <f t="shared" ref="D31:E34" si="6">F31+H31+J31+L31</f>
        <v>2137.34</v>
      </c>
      <c r="E31" s="3">
        <f t="shared" si="6"/>
        <v>2137.34</v>
      </c>
      <c r="F31" s="2">
        <v>0</v>
      </c>
      <c r="G31" s="2">
        <v>0</v>
      </c>
      <c r="H31" s="2">
        <v>2137.34</v>
      </c>
      <c r="I31" s="2">
        <v>2137.34</v>
      </c>
      <c r="J31" s="2">
        <v>0</v>
      </c>
      <c r="K31" s="2">
        <v>0</v>
      </c>
      <c r="L31" s="39">
        <v>0</v>
      </c>
      <c r="M31" s="3">
        <v>0</v>
      </c>
      <c r="N31" s="1" t="s">
        <v>49</v>
      </c>
      <c r="O31" s="7">
        <v>6.6</v>
      </c>
      <c r="P31" s="8">
        <v>0</v>
      </c>
      <c r="Q31" s="7">
        <v>0</v>
      </c>
      <c r="R31" s="11" t="s">
        <v>125</v>
      </c>
    </row>
    <row r="32" spans="1:20" ht="153">
      <c r="A32" s="1">
        <v>10</v>
      </c>
      <c r="B32" s="1" t="s">
        <v>55</v>
      </c>
      <c r="C32" s="1" t="s">
        <v>48</v>
      </c>
      <c r="D32" s="3">
        <f t="shared" si="6"/>
        <v>85</v>
      </c>
      <c r="E32" s="3">
        <f t="shared" si="6"/>
        <v>85</v>
      </c>
      <c r="F32" s="2">
        <v>0</v>
      </c>
      <c r="G32" s="2">
        <v>0</v>
      </c>
      <c r="H32" s="2">
        <v>0</v>
      </c>
      <c r="I32" s="2">
        <v>0</v>
      </c>
      <c r="J32" s="2">
        <v>85</v>
      </c>
      <c r="K32" s="2">
        <v>85</v>
      </c>
      <c r="L32" s="39">
        <v>0</v>
      </c>
      <c r="M32" s="3">
        <v>0</v>
      </c>
      <c r="N32" s="1" t="s">
        <v>56</v>
      </c>
      <c r="O32" s="7">
        <v>6.7</v>
      </c>
      <c r="P32" s="8">
        <v>0</v>
      </c>
      <c r="Q32" s="7">
        <v>0</v>
      </c>
      <c r="R32" s="11" t="s">
        <v>125</v>
      </c>
    </row>
    <row r="33" spans="1:20" ht="191.25">
      <c r="A33" s="1">
        <v>11</v>
      </c>
      <c r="B33" s="1" t="s">
        <v>50</v>
      </c>
      <c r="C33" s="1" t="s">
        <v>48</v>
      </c>
      <c r="D33" s="3">
        <f t="shared" si="6"/>
        <v>550</v>
      </c>
      <c r="E33" s="3">
        <f t="shared" si="6"/>
        <v>0</v>
      </c>
      <c r="F33" s="2">
        <v>0</v>
      </c>
      <c r="G33" s="2">
        <v>0</v>
      </c>
      <c r="H33" s="2">
        <v>0</v>
      </c>
      <c r="I33" s="2">
        <v>0</v>
      </c>
      <c r="J33" s="2">
        <v>550</v>
      </c>
      <c r="K33" s="2">
        <v>0</v>
      </c>
      <c r="L33" s="39">
        <v>0</v>
      </c>
      <c r="M33" s="3">
        <v>0</v>
      </c>
      <c r="N33" s="1" t="s">
        <v>51</v>
      </c>
      <c r="O33" s="7">
        <v>0.3</v>
      </c>
      <c r="P33" s="7">
        <v>0</v>
      </c>
      <c r="Q33" s="7">
        <v>0</v>
      </c>
      <c r="R33" s="11" t="s">
        <v>119</v>
      </c>
    </row>
    <row r="34" spans="1:20" ht="165.75">
      <c r="A34" s="1">
        <v>12</v>
      </c>
      <c r="B34" s="1" t="s">
        <v>52</v>
      </c>
      <c r="C34" s="1" t="s">
        <v>48</v>
      </c>
      <c r="D34" s="3">
        <f t="shared" si="6"/>
        <v>450</v>
      </c>
      <c r="E34" s="3">
        <f t="shared" si="6"/>
        <v>132.38999999999999</v>
      </c>
      <c r="F34" s="2">
        <v>0</v>
      </c>
      <c r="G34" s="2">
        <v>0</v>
      </c>
      <c r="H34" s="2">
        <v>0</v>
      </c>
      <c r="I34" s="2">
        <v>0</v>
      </c>
      <c r="J34" s="2">
        <v>450</v>
      </c>
      <c r="K34" s="2">
        <v>132.38999999999999</v>
      </c>
      <c r="L34" s="39">
        <v>0</v>
      </c>
      <c r="M34" s="3">
        <v>0</v>
      </c>
      <c r="N34" s="1" t="s">
        <v>53</v>
      </c>
      <c r="O34" s="7">
        <v>0.6</v>
      </c>
      <c r="P34" s="7">
        <v>0</v>
      </c>
      <c r="Q34" s="7">
        <v>0</v>
      </c>
      <c r="R34" s="11" t="s">
        <v>120</v>
      </c>
    </row>
    <row r="35" spans="1:20" s="29" customFormat="1">
      <c r="A35" s="49" t="s">
        <v>54</v>
      </c>
      <c r="B35" s="50"/>
      <c r="C35" s="51"/>
      <c r="D35" s="26">
        <f t="shared" ref="D35:M35" si="7">SUM(D31:D34)</f>
        <v>3222.34</v>
      </c>
      <c r="E35" s="26">
        <f t="shared" si="7"/>
        <v>2354.73</v>
      </c>
      <c r="F35" s="26">
        <f t="shared" si="7"/>
        <v>0</v>
      </c>
      <c r="G35" s="26">
        <f t="shared" si="7"/>
        <v>0</v>
      </c>
      <c r="H35" s="26">
        <f t="shared" si="7"/>
        <v>2137.34</v>
      </c>
      <c r="I35" s="26">
        <f t="shared" si="7"/>
        <v>2137.34</v>
      </c>
      <c r="J35" s="26">
        <f t="shared" si="7"/>
        <v>1085</v>
      </c>
      <c r="K35" s="26">
        <f t="shared" si="7"/>
        <v>217.39</v>
      </c>
      <c r="L35" s="26">
        <f t="shared" si="7"/>
        <v>0</v>
      </c>
      <c r="M35" s="26">
        <f t="shared" si="7"/>
        <v>0</v>
      </c>
      <c r="N35" s="27"/>
      <c r="O35" s="27"/>
      <c r="P35" s="27"/>
      <c r="Q35" s="27"/>
      <c r="R35" s="27"/>
      <c r="S35" s="28">
        <f>F35+H35+J35+L35</f>
        <v>3222.34</v>
      </c>
      <c r="T35" s="28">
        <f>G35+I35+K35+M35</f>
        <v>2354.73</v>
      </c>
    </row>
    <row r="36" spans="1:20" s="29" customFormat="1">
      <c r="A36" s="49" t="s">
        <v>57</v>
      </c>
      <c r="B36" s="50"/>
      <c r="C36" s="51"/>
      <c r="D36" s="26">
        <f t="shared" ref="D36:M36" si="8">D35+D28</f>
        <v>86171.07</v>
      </c>
      <c r="E36" s="26">
        <f t="shared" si="8"/>
        <v>2354.73</v>
      </c>
      <c r="F36" s="26">
        <f t="shared" si="8"/>
        <v>0</v>
      </c>
      <c r="G36" s="26">
        <f t="shared" si="8"/>
        <v>0</v>
      </c>
      <c r="H36" s="26">
        <f t="shared" si="8"/>
        <v>83111.3</v>
      </c>
      <c r="I36" s="26">
        <f t="shared" si="8"/>
        <v>2137.34</v>
      </c>
      <c r="J36" s="26">
        <f t="shared" si="8"/>
        <v>3059.77</v>
      </c>
      <c r="K36" s="26">
        <f t="shared" si="8"/>
        <v>217.39</v>
      </c>
      <c r="L36" s="26">
        <f t="shared" si="8"/>
        <v>0</v>
      </c>
      <c r="M36" s="26">
        <f t="shared" si="8"/>
        <v>0</v>
      </c>
      <c r="N36" s="27"/>
      <c r="O36" s="27"/>
      <c r="P36" s="27"/>
      <c r="Q36" s="27"/>
      <c r="R36" s="27"/>
      <c r="S36" s="28">
        <f>F36+H36+J36+L36</f>
        <v>86171.07</v>
      </c>
      <c r="T36" s="28">
        <f>G36+I36+K36+M36</f>
        <v>2354.73</v>
      </c>
    </row>
    <row r="37" spans="1:20">
      <c r="A37" s="58" t="s">
        <v>58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60"/>
    </row>
    <row r="38" spans="1:20">
      <c r="A38" s="58" t="s">
        <v>34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60"/>
    </row>
    <row r="39" spans="1:20" ht="114.75">
      <c r="A39" s="1">
        <v>13</v>
      </c>
      <c r="B39" s="1" t="s">
        <v>59</v>
      </c>
      <c r="C39" s="1" t="s">
        <v>60</v>
      </c>
      <c r="D39" s="3">
        <f>F39+H39+J39+L39</f>
        <v>10912.77</v>
      </c>
      <c r="E39" s="3">
        <f>G39+I39+K39+M39</f>
        <v>9851.91</v>
      </c>
      <c r="F39" s="3">
        <v>4196.3500000000004</v>
      </c>
      <c r="G39" s="3">
        <v>4196.3500000000004</v>
      </c>
      <c r="H39" s="3">
        <v>3853.48</v>
      </c>
      <c r="I39" s="3">
        <v>3853.48</v>
      </c>
      <c r="J39" s="3">
        <v>428.17</v>
      </c>
      <c r="K39" s="3">
        <v>428.17</v>
      </c>
      <c r="L39" s="2">
        <v>2434.77</v>
      </c>
      <c r="M39" s="4">
        <v>1373.91</v>
      </c>
      <c r="N39" s="1" t="s">
        <v>61</v>
      </c>
      <c r="O39" s="38">
        <v>0.14000000000000001</v>
      </c>
      <c r="P39" s="38">
        <v>0.11</v>
      </c>
      <c r="Q39" s="38">
        <v>79</v>
      </c>
      <c r="R39" s="38"/>
    </row>
    <row r="40" spans="1:20" s="29" customFormat="1" ht="25.5" customHeight="1">
      <c r="A40" s="64" t="s">
        <v>62</v>
      </c>
      <c r="B40" s="65"/>
      <c r="C40" s="66"/>
      <c r="D40" s="26">
        <f>D39</f>
        <v>10912.77</v>
      </c>
      <c r="E40" s="26">
        <f t="shared" ref="E40:M40" si="9">E39</f>
        <v>9851.91</v>
      </c>
      <c r="F40" s="26">
        <f t="shared" si="9"/>
        <v>4196.3500000000004</v>
      </c>
      <c r="G40" s="26">
        <f t="shared" si="9"/>
        <v>4196.3500000000004</v>
      </c>
      <c r="H40" s="26">
        <f t="shared" si="9"/>
        <v>3853.48</v>
      </c>
      <c r="I40" s="26">
        <f t="shared" si="9"/>
        <v>3853.48</v>
      </c>
      <c r="J40" s="26">
        <f t="shared" si="9"/>
        <v>428.17</v>
      </c>
      <c r="K40" s="26">
        <f t="shared" si="9"/>
        <v>428.17</v>
      </c>
      <c r="L40" s="26">
        <f t="shared" si="9"/>
        <v>2434.77</v>
      </c>
      <c r="M40" s="26">
        <f t="shared" si="9"/>
        <v>1373.91</v>
      </c>
      <c r="N40" s="27"/>
      <c r="O40" s="27"/>
      <c r="P40" s="27"/>
      <c r="Q40" s="27"/>
      <c r="R40" s="27"/>
      <c r="S40" s="28">
        <f>F40+H40+J40+L40</f>
        <v>10912.77</v>
      </c>
      <c r="T40" s="28">
        <f>G40+I40+K40+M40</f>
        <v>9851.91</v>
      </c>
    </row>
    <row r="41" spans="1:20">
      <c r="A41" s="58" t="s">
        <v>65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60"/>
    </row>
    <row r="42" spans="1:20" ht="114.75">
      <c r="A42" s="30">
        <v>14</v>
      </c>
      <c r="B42" s="1" t="s">
        <v>63</v>
      </c>
      <c r="C42" s="1" t="s">
        <v>60</v>
      </c>
      <c r="D42" s="3">
        <f>F42+H42+J42+L42</f>
        <v>18160.29</v>
      </c>
      <c r="E42" s="3">
        <f>G42+I42+K42+M42</f>
        <v>143.18</v>
      </c>
      <c r="F42" s="3">
        <v>0</v>
      </c>
      <c r="G42" s="3">
        <v>0</v>
      </c>
      <c r="H42" s="3">
        <v>1421.72</v>
      </c>
      <c r="I42" s="3">
        <v>0</v>
      </c>
      <c r="J42" s="3">
        <v>1742</v>
      </c>
      <c r="K42" s="3">
        <v>143.18</v>
      </c>
      <c r="L42" s="40">
        <v>14996.57</v>
      </c>
      <c r="M42" s="4">
        <v>0</v>
      </c>
      <c r="N42" s="1" t="s">
        <v>64</v>
      </c>
      <c r="O42" s="38">
        <v>8</v>
      </c>
      <c r="P42" s="38">
        <v>7</v>
      </c>
      <c r="Q42" s="38">
        <v>88</v>
      </c>
      <c r="R42" s="38"/>
      <c r="S42" s="28">
        <f t="shared" ref="S42:S43" si="10">F42+H42+J42+L42</f>
        <v>18160.29</v>
      </c>
      <c r="T42" s="28">
        <f t="shared" ref="T42:T43" si="11">G42+I42+K42+M42</f>
        <v>143.18</v>
      </c>
    </row>
    <row r="43" spans="1:20" s="29" customFormat="1" ht="24.75" customHeight="1">
      <c r="A43" s="64" t="s">
        <v>66</v>
      </c>
      <c r="B43" s="65"/>
      <c r="C43" s="66"/>
      <c r="D43" s="26">
        <f>D42</f>
        <v>18160.29</v>
      </c>
      <c r="E43" s="26">
        <f t="shared" ref="E43:M43" si="12">E42</f>
        <v>143.18</v>
      </c>
      <c r="F43" s="26">
        <f t="shared" si="12"/>
        <v>0</v>
      </c>
      <c r="G43" s="26">
        <f t="shared" si="12"/>
        <v>0</v>
      </c>
      <c r="H43" s="26">
        <f t="shared" si="12"/>
        <v>1421.72</v>
      </c>
      <c r="I43" s="26">
        <f t="shared" si="12"/>
        <v>0</v>
      </c>
      <c r="J43" s="26">
        <f t="shared" si="12"/>
        <v>1742</v>
      </c>
      <c r="K43" s="26">
        <f t="shared" si="12"/>
        <v>143.18</v>
      </c>
      <c r="L43" s="26">
        <f t="shared" si="12"/>
        <v>14996.57</v>
      </c>
      <c r="M43" s="26">
        <f t="shared" si="12"/>
        <v>0</v>
      </c>
      <c r="N43" s="27"/>
      <c r="O43" s="27"/>
      <c r="P43" s="27"/>
      <c r="Q43" s="27"/>
      <c r="R43" s="27"/>
      <c r="S43" s="28">
        <f t="shared" si="10"/>
        <v>18160.29</v>
      </c>
      <c r="T43" s="28">
        <f t="shared" si="11"/>
        <v>143.18</v>
      </c>
    </row>
    <row r="44" spans="1:20">
      <c r="A44" s="58" t="s">
        <v>67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60"/>
    </row>
    <row r="45" spans="1:20" ht="89.25">
      <c r="A45" s="1">
        <v>15</v>
      </c>
      <c r="B45" s="1" t="s">
        <v>68</v>
      </c>
      <c r="C45" s="1" t="s">
        <v>69</v>
      </c>
      <c r="D45" s="3">
        <f>F45+H45+J45+L45</f>
        <v>16191.600000000002</v>
      </c>
      <c r="E45" s="3">
        <f>G45+I45+K45+M45</f>
        <v>16343.13</v>
      </c>
      <c r="F45" s="3">
        <v>1643.42</v>
      </c>
      <c r="G45" s="3">
        <v>1461.15</v>
      </c>
      <c r="H45" s="3">
        <v>2023.64</v>
      </c>
      <c r="I45" s="3">
        <v>1486.5</v>
      </c>
      <c r="J45" s="3">
        <v>2000</v>
      </c>
      <c r="K45" s="3">
        <v>2147.67</v>
      </c>
      <c r="L45" s="33">
        <v>10524.54</v>
      </c>
      <c r="M45" s="4">
        <v>11247.81</v>
      </c>
      <c r="N45" s="1" t="s">
        <v>44</v>
      </c>
      <c r="O45" s="32">
        <v>25.3</v>
      </c>
      <c r="P45" s="33">
        <v>25.4</v>
      </c>
      <c r="Q45" s="33">
        <v>100.4</v>
      </c>
      <c r="R45" s="33"/>
      <c r="S45" s="28">
        <f t="shared" ref="S45:S46" si="13">F45+H45+J45+L45</f>
        <v>16191.600000000002</v>
      </c>
      <c r="T45" s="28">
        <f t="shared" ref="T45:T46" si="14">G45+I45+K45+M45</f>
        <v>16343.13</v>
      </c>
    </row>
    <row r="46" spans="1:20" ht="89.25">
      <c r="A46" s="1">
        <v>16</v>
      </c>
      <c r="B46" s="1" t="s">
        <v>70</v>
      </c>
      <c r="C46" s="1" t="s">
        <v>71</v>
      </c>
      <c r="D46" s="3">
        <f>F46+H46+J46+L46</f>
        <v>3219.71</v>
      </c>
      <c r="E46" s="3">
        <f>G46+I46+K46+M46</f>
        <v>3219.71</v>
      </c>
      <c r="F46" s="3">
        <v>991.88</v>
      </c>
      <c r="G46" s="3">
        <v>991.88</v>
      </c>
      <c r="H46" s="3">
        <v>513.58000000000004</v>
      </c>
      <c r="I46" s="3">
        <v>513.58000000000004</v>
      </c>
      <c r="J46" s="3">
        <v>86.03</v>
      </c>
      <c r="K46" s="3">
        <v>86.03</v>
      </c>
      <c r="L46" s="33">
        <v>1628.22</v>
      </c>
      <c r="M46" s="4">
        <v>1628.22</v>
      </c>
      <c r="N46" s="1" t="s">
        <v>44</v>
      </c>
      <c r="O46" s="32">
        <v>25.3</v>
      </c>
      <c r="P46" s="33">
        <v>25.4</v>
      </c>
      <c r="Q46" s="33">
        <v>100.4</v>
      </c>
      <c r="R46" s="33"/>
      <c r="S46" s="28">
        <f t="shared" si="13"/>
        <v>3219.71</v>
      </c>
      <c r="T46" s="28">
        <f t="shared" si="14"/>
        <v>3219.71</v>
      </c>
    </row>
    <row r="47" spans="1:20" s="29" customFormat="1">
      <c r="A47" s="49" t="s">
        <v>72</v>
      </c>
      <c r="B47" s="50"/>
      <c r="C47" s="51"/>
      <c r="D47" s="26">
        <f>SUM(D45:D46)</f>
        <v>19411.310000000001</v>
      </c>
      <c r="E47" s="26">
        <f t="shared" ref="E47:M47" si="15">SUM(E45:E46)</f>
        <v>19562.84</v>
      </c>
      <c r="F47" s="26">
        <f t="shared" si="15"/>
        <v>2635.3</v>
      </c>
      <c r="G47" s="26">
        <f t="shared" si="15"/>
        <v>2453.0300000000002</v>
      </c>
      <c r="H47" s="26">
        <f t="shared" si="15"/>
        <v>2537.2200000000003</v>
      </c>
      <c r="I47" s="26">
        <f t="shared" si="15"/>
        <v>2000.08</v>
      </c>
      <c r="J47" s="26">
        <f t="shared" si="15"/>
        <v>2086.0300000000002</v>
      </c>
      <c r="K47" s="26">
        <f t="shared" si="15"/>
        <v>2233.7000000000003</v>
      </c>
      <c r="L47" s="26">
        <f t="shared" si="15"/>
        <v>12152.76</v>
      </c>
      <c r="M47" s="26">
        <f t="shared" si="15"/>
        <v>12876.029999999999</v>
      </c>
      <c r="N47" s="27"/>
      <c r="O47" s="27"/>
      <c r="P47" s="27"/>
      <c r="Q47" s="27"/>
      <c r="R47" s="27"/>
      <c r="S47" s="28">
        <f t="shared" ref="S47" si="16">F47+H47+J47+L47</f>
        <v>19411.310000000001</v>
      </c>
      <c r="T47" s="28">
        <f t="shared" ref="T47" si="17">G47+I47+K47+M47</f>
        <v>19562.84</v>
      </c>
    </row>
    <row r="48" spans="1:20" s="29" customFormat="1">
      <c r="A48" s="64" t="s">
        <v>73</v>
      </c>
      <c r="B48" s="65"/>
      <c r="C48" s="66"/>
      <c r="D48" s="26">
        <f>D47+D43+D40</f>
        <v>48484.37000000001</v>
      </c>
      <c r="E48" s="26">
        <f t="shared" ref="E48:M48" si="18">E47+E43+E40</f>
        <v>29557.93</v>
      </c>
      <c r="F48" s="26">
        <f t="shared" si="18"/>
        <v>6831.6500000000005</v>
      </c>
      <c r="G48" s="26">
        <f t="shared" si="18"/>
        <v>6649.380000000001</v>
      </c>
      <c r="H48" s="26">
        <f t="shared" si="18"/>
        <v>7812.42</v>
      </c>
      <c r="I48" s="26">
        <f t="shared" si="18"/>
        <v>5853.5599999999995</v>
      </c>
      <c r="J48" s="26">
        <f t="shared" si="18"/>
        <v>4256.2</v>
      </c>
      <c r="K48" s="26">
        <f t="shared" si="18"/>
        <v>2805.05</v>
      </c>
      <c r="L48" s="26">
        <f t="shared" si="18"/>
        <v>29584.100000000002</v>
      </c>
      <c r="M48" s="26">
        <f t="shared" si="18"/>
        <v>14249.939999999999</v>
      </c>
      <c r="N48" s="27"/>
      <c r="O48" s="27"/>
      <c r="P48" s="27"/>
      <c r="Q48" s="27"/>
      <c r="R48" s="27"/>
      <c r="S48" s="28">
        <f t="shared" ref="S48" si="19">F48+H48+J48+L48</f>
        <v>48484.37</v>
      </c>
      <c r="T48" s="28">
        <f t="shared" ref="T48" si="20">G48+I48+K48+M48</f>
        <v>29557.93</v>
      </c>
    </row>
    <row r="49" spans="1:20">
      <c r="A49" s="58" t="s">
        <v>74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60"/>
    </row>
    <row r="50" spans="1:20">
      <c r="A50" s="58" t="s">
        <v>67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</row>
    <row r="51" spans="1:20" ht="89.25">
      <c r="A51" s="30">
        <v>17</v>
      </c>
      <c r="B51" s="1" t="s">
        <v>75</v>
      </c>
      <c r="C51" s="1" t="s">
        <v>76</v>
      </c>
      <c r="D51" s="3">
        <f t="shared" ref="D51:E62" si="21">F51+H51+J51+L51</f>
        <v>297.8</v>
      </c>
      <c r="E51" s="3">
        <f t="shared" si="21"/>
        <v>203.9</v>
      </c>
      <c r="F51" s="2">
        <v>0</v>
      </c>
      <c r="G51" s="2">
        <v>0</v>
      </c>
      <c r="H51" s="2">
        <v>0</v>
      </c>
      <c r="I51" s="2">
        <v>0</v>
      </c>
      <c r="J51" s="2">
        <v>297.8</v>
      </c>
      <c r="K51" s="2">
        <v>203.9</v>
      </c>
      <c r="L51" s="39">
        <v>0</v>
      </c>
      <c r="M51" s="3">
        <v>0</v>
      </c>
      <c r="N51" s="1" t="s">
        <v>77</v>
      </c>
      <c r="O51" s="8">
        <v>2.6</v>
      </c>
      <c r="P51" s="7">
        <v>0.9</v>
      </c>
      <c r="Q51" s="7">
        <f>P51/O51*100</f>
        <v>34.615384615384613</v>
      </c>
      <c r="R51" s="11" t="s">
        <v>126</v>
      </c>
      <c r="S51" s="28">
        <f t="shared" ref="S51:S52" si="22">F51+H51+J51+L51</f>
        <v>297.8</v>
      </c>
      <c r="T51" s="28">
        <f t="shared" ref="T51:T52" si="23">G51+I51+K51+M51</f>
        <v>203.9</v>
      </c>
    </row>
    <row r="52" spans="1:20" ht="89.25">
      <c r="A52" s="30">
        <v>18</v>
      </c>
      <c r="B52" s="1" t="s">
        <v>75</v>
      </c>
      <c r="C52" s="1" t="s">
        <v>78</v>
      </c>
      <c r="D52" s="3">
        <f t="shared" si="21"/>
        <v>608.17999999999995</v>
      </c>
      <c r="E52" s="3">
        <f t="shared" si="21"/>
        <v>639.96</v>
      </c>
      <c r="F52" s="2">
        <v>0</v>
      </c>
      <c r="G52" s="2">
        <v>0</v>
      </c>
      <c r="H52" s="2">
        <v>0</v>
      </c>
      <c r="I52" s="2">
        <v>0</v>
      </c>
      <c r="J52" s="2">
        <v>608.17999999999995</v>
      </c>
      <c r="K52" s="2">
        <v>639.96</v>
      </c>
      <c r="L52" s="39">
        <v>0</v>
      </c>
      <c r="M52" s="3">
        <v>0</v>
      </c>
      <c r="N52" s="1" t="s">
        <v>77</v>
      </c>
      <c r="O52" s="39">
        <v>7</v>
      </c>
      <c r="P52" s="7">
        <v>1.5</v>
      </c>
      <c r="Q52" s="7">
        <f>P52/O52*100</f>
        <v>21.428571428571427</v>
      </c>
      <c r="R52" s="11" t="s">
        <v>127</v>
      </c>
      <c r="S52" s="28">
        <f t="shared" si="22"/>
        <v>608.17999999999995</v>
      </c>
      <c r="T52" s="28">
        <f t="shared" si="23"/>
        <v>639.96</v>
      </c>
    </row>
    <row r="53" spans="1:20" ht="153">
      <c r="A53" s="30">
        <v>19</v>
      </c>
      <c r="B53" s="1" t="s">
        <v>75</v>
      </c>
      <c r="C53" s="1" t="s">
        <v>79</v>
      </c>
      <c r="D53" s="3">
        <f t="shared" si="21"/>
        <v>188.75</v>
      </c>
      <c r="E53" s="3">
        <f t="shared" si="21"/>
        <v>210.66</v>
      </c>
      <c r="F53" s="2">
        <v>0</v>
      </c>
      <c r="G53" s="2">
        <v>0</v>
      </c>
      <c r="H53" s="2">
        <v>0</v>
      </c>
      <c r="I53" s="2">
        <v>0</v>
      </c>
      <c r="J53" s="2">
        <v>188.75</v>
      </c>
      <c r="K53" s="2">
        <v>210.66</v>
      </c>
      <c r="L53" s="39">
        <v>0</v>
      </c>
      <c r="M53" s="3">
        <v>0</v>
      </c>
      <c r="N53" s="1" t="s">
        <v>77</v>
      </c>
      <c r="O53" s="39">
        <v>24</v>
      </c>
      <c r="P53" s="7">
        <v>0</v>
      </c>
      <c r="Q53" s="7">
        <v>0</v>
      </c>
      <c r="R53" s="41" t="s">
        <v>128</v>
      </c>
      <c r="S53" s="28">
        <f t="shared" ref="S53" si="24">F53+H53+J53+L53</f>
        <v>188.75</v>
      </c>
      <c r="T53" s="28">
        <f t="shared" ref="T53" si="25">G53+I53+K53+M53</f>
        <v>210.66</v>
      </c>
    </row>
    <row r="54" spans="1:20" ht="89.25">
      <c r="A54" s="30">
        <v>20</v>
      </c>
      <c r="B54" s="1" t="s">
        <v>75</v>
      </c>
      <c r="C54" s="1" t="s">
        <v>80</v>
      </c>
      <c r="D54" s="3">
        <f t="shared" si="21"/>
        <v>288.01</v>
      </c>
      <c r="E54" s="3">
        <f t="shared" si="21"/>
        <v>269.02</v>
      </c>
      <c r="F54" s="2">
        <v>0</v>
      </c>
      <c r="G54" s="2">
        <v>0</v>
      </c>
      <c r="H54" s="2">
        <v>0</v>
      </c>
      <c r="I54" s="2">
        <v>0</v>
      </c>
      <c r="J54" s="2">
        <v>288.01</v>
      </c>
      <c r="K54" s="2">
        <v>269.02</v>
      </c>
      <c r="L54" s="39">
        <v>0</v>
      </c>
      <c r="M54" s="3">
        <v>0</v>
      </c>
      <c r="N54" s="1" t="s">
        <v>81</v>
      </c>
      <c r="O54" s="8">
        <v>0.19</v>
      </c>
      <c r="P54" s="7">
        <v>0.9</v>
      </c>
      <c r="Q54" s="7">
        <f>P54/O54*100</f>
        <v>473.68421052631572</v>
      </c>
      <c r="R54" s="11" t="s">
        <v>129</v>
      </c>
      <c r="S54" s="28">
        <f t="shared" ref="S54" si="26">F54+H54+J54+L54</f>
        <v>288.01</v>
      </c>
      <c r="T54" s="28">
        <f t="shared" ref="T54" si="27">G54+I54+K54+M54</f>
        <v>269.02</v>
      </c>
    </row>
    <row r="55" spans="1:20" ht="153">
      <c r="A55" s="30">
        <v>21</v>
      </c>
      <c r="B55" s="1" t="s">
        <v>75</v>
      </c>
      <c r="C55" s="1" t="s">
        <v>82</v>
      </c>
      <c r="D55" s="3">
        <f t="shared" si="21"/>
        <v>255.86</v>
      </c>
      <c r="E55" s="39">
        <f t="shared" si="21"/>
        <v>468.9</v>
      </c>
      <c r="F55" s="2">
        <v>0</v>
      </c>
      <c r="G55" s="2">
        <v>0</v>
      </c>
      <c r="H55" s="2">
        <v>0</v>
      </c>
      <c r="I55" s="2">
        <v>0</v>
      </c>
      <c r="J55" s="2">
        <v>255.86</v>
      </c>
      <c r="K55" s="2">
        <v>468.9</v>
      </c>
      <c r="L55" s="39">
        <v>0</v>
      </c>
      <c r="M55" s="3">
        <v>0</v>
      </c>
      <c r="N55" s="1" t="s">
        <v>77</v>
      </c>
      <c r="O55" s="39">
        <v>6.5</v>
      </c>
      <c r="P55" s="7">
        <v>0</v>
      </c>
      <c r="Q55" s="7">
        <v>0</v>
      </c>
      <c r="R55" s="41" t="s">
        <v>128</v>
      </c>
      <c r="S55" s="28">
        <f t="shared" ref="S55" si="28">F55+H55+J55+L55</f>
        <v>255.86</v>
      </c>
      <c r="T55" s="28">
        <f t="shared" ref="T55" si="29">G55+I55+K55+M55</f>
        <v>468.9</v>
      </c>
    </row>
    <row r="56" spans="1:20" ht="89.25">
      <c r="A56" s="30">
        <v>22</v>
      </c>
      <c r="B56" s="1" t="s">
        <v>75</v>
      </c>
      <c r="C56" s="1" t="s">
        <v>83</v>
      </c>
      <c r="D56" s="3">
        <f t="shared" si="21"/>
        <v>279.62</v>
      </c>
      <c r="E56" s="39">
        <f t="shared" si="21"/>
        <v>302.29000000000002</v>
      </c>
      <c r="F56" s="2">
        <v>0</v>
      </c>
      <c r="G56" s="2">
        <v>0</v>
      </c>
      <c r="H56" s="2">
        <v>0</v>
      </c>
      <c r="I56" s="2">
        <v>0</v>
      </c>
      <c r="J56" s="2">
        <v>279.62</v>
      </c>
      <c r="K56" s="2">
        <v>302.29000000000002</v>
      </c>
      <c r="L56" s="39">
        <v>0</v>
      </c>
      <c r="M56" s="3">
        <v>0</v>
      </c>
      <c r="N56" s="1" t="s">
        <v>84</v>
      </c>
      <c r="O56" s="39">
        <v>70</v>
      </c>
      <c r="P56" s="42">
        <v>70</v>
      </c>
      <c r="Q56" s="42">
        <v>100</v>
      </c>
      <c r="R56" s="7"/>
      <c r="S56" s="28">
        <f t="shared" ref="S56" si="30">F56+H56+J56+L56</f>
        <v>279.62</v>
      </c>
      <c r="T56" s="28">
        <f t="shared" ref="T56" si="31">G56+I56+K56+M56</f>
        <v>302.29000000000002</v>
      </c>
    </row>
    <row r="57" spans="1:20" ht="248.25" customHeight="1">
      <c r="A57" s="30">
        <v>23</v>
      </c>
      <c r="B57" s="1" t="s">
        <v>75</v>
      </c>
      <c r="C57" s="1" t="s">
        <v>85</v>
      </c>
      <c r="D57" s="3">
        <f t="shared" si="21"/>
        <v>279.62</v>
      </c>
      <c r="E57" s="39">
        <f t="shared" si="21"/>
        <v>0</v>
      </c>
      <c r="F57" s="2">
        <v>0</v>
      </c>
      <c r="G57" s="2">
        <v>0</v>
      </c>
      <c r="H57" s="2">
        <v>0</v>
      </c>
      <c r="I57" s="2">
        <v>0</v>
      </c>
      <c r="J57" s="2">
        <v>279.62</v>
      </c>
      <c r="K57" s="2">
        <v>0</v>
      </c>
      <c r="L57" s="39">
        <v>0</v>
      </c>
      <c r="M57" s="3">
        <v>0</v>
      </c>
      <c r="N57" s="1" t="s">
        <v>86</v>
      </c>
      <c r="O57" s="8">
        <v>0.21</v>
      </c>
      <c r="P57" s="7">
        <v>0.4</v>
      </c>
      <c r="Q57" s="7">
        <f t="shared" ref="Q57:Q62" si="32">P57/O57*100</f>
        <v>190.47619047619048</v>
      </c>
      <c r="R57" s="11" t="s">
        <v>121</v>
      </c>
      <c r="S57" s="28">
        <f t="shared" ref="S57" si="33">F57+H57+J57+L57</f>
        <v>279.62</v>
      </c>
      <c r="T57" s="28">
        <f t="shared" ref="T57" si="34">G57+I57+K57+M57</f>
        <v>0</v>
      </c>
    </row>
    <row r="58" spans="1:20" ht="180" customHeight="1">
      <c r="A58" s="30">
        <v>24</v>
      </c>
      <c r="B58" s="1" t="s">
        <v>75</v>
      </c>
      <c r="C58" s="1" t="s">
        <v>87</v>
      </c>
      <c r="D58" s="3">
        <f t="shared" si="21"/>
        <v>562.04999999999995</v>
      </c>
      <c r="E58" s="8">
        <f t="shared" si="21"/>
        <v>558.76</v>
      </c>
      <c r="F58" s="2">
        <v>0</v>
      </c>
      <c r="G58" s="2">
        <v>0</v>
      </c>
      <c r="H58" s="2">
        <v>0</v>
      </c>
      <c r="I58" s="2">
        <v>0</v>
      </c>
      <c r="J58" s="2">
        <v>562.04999999999995</v>
      </c>
      <c r="K58" s="2">
        <v>558.76</v>
      </c>
      <c r="L58" s="39">
        <v>0</v>
      </c>
      <c r="M58" s="3">
        <v>0</v>
      </c>
      <c r="N58" s="1" t="s">
        <v>77</v>
      </c>
      <c r="O58" s="8">
        <v>23.68</v>
      </c>
      <c r="P58" s="8">
        <v>1.2</v>
      </c>
      <c r="Q58" s="8">
        <f t="shared" si="32"/>
        <v>5.0675675675675675</v>
      </c>
      <c r="R58" s="11" t="s">
        <v>130</v>
      </c>
      <c r="S58" s="28">
        <f t="shared" ref="S58" si="35">F58+H58+J58+L58</f>
        <v>562.04999999999995</v>
      </c>
      <c r="T58" s="28">
        <f t="shared" ref="T58" si="36">G58+I58+K58+M58</f>
        <v>558.76</v>
      </c>
    </row>
    <row r="59" spans="1:20" ht="132.75" customHeight="1">
      <c r="A59" s="30">
        <v>25</v>
      </c>
      <c r="B59" s="1" t="s">
        <v>75</v>
      </c>
      <c r="C59" s="1" t="s">
        <v>88</v>
      </c>
      <c r="D59" s="3">
        <f t="shared" si="21"/>
        <v>594.20000000000005</v>
      </c>
      <c r="E59" s="8">
        <f t="shared" si="21"/>
        <v>621.5</v>
      </c>
      <c r="F59" s="2">
        <v>0</v>
      </c>
      <c r="G59" s="2">
        <v>0</v>
      </c>
      <c r="H59" s="2">
        <v>0</v>
      </c>
      <c r="I59" s="2">
        <v>0</v>
      </c>
      <c r="J59" s="2">
        <v>594.20000000000005</v>
      </c>
      <c r="K59" s="2">
        <v>621.5</v>
      </c>
      <c r="L59" s="39">
        <v>0</v>
      </c>
      <c r="M59" s="3">
        <v>0</v>
      </c>
      <c r="N59" s="1" t="s">
        <v>77</v>
      </c>
      <c r="O59" s="8">
        <v>24.67</v>
      </c>
      <c r="P59" s="8">
        <v>1.1000000000000001</v>
      </c>
      <c r="Q59" s="8">
        <f t="shared" si="32"/>
        <v>4.4588569112282119</v>
      </c>
      <c r="R59" s="11" t="s">
        <v>131</v>
      </c>
      <c r="S59" s="28">
        <f t="shared" ref="S59" si="37">F59+H59+J59+L59</f>
        <v>594.20000000000005</v>
      </c>
      <c r="T59" s="28">
        <f t="shared" ref="T59" si="38">G59+I59+K59+M59</f>
        <v>621.5</v>
      </c>
    </row>
    <row r="60" spans="1:20" ht="89.25" customHeight="1">
      <c r="A60" s="30">
        <v>26</v>
      </c>
      <c r="B60" s="1" t="s">
        <v>75</v>
      </c>
      <c r="C60" s="1" t="s">
        <v>89</v>
      </c>
      <c r="D60" s="3">
        <f t="shared" si="21"/>
        <v>394.27</v>
      </c>
      <c r="E60" s="8">
        <f t="shared" si="21"/>
        <v>391.3</v>
      </c>
      <c r="F60" s="2">
        <v>0</v>
      </c>
      <c r="G60" s="2">
        <v>0</v>
      </c>
      <c r="H60" s="2">
        <v>0</v>
      </c>
      <c r="I60" s="2">
        <v>0</v>
      </c>
      <c r="J60" s="2">
        <v>394.27</v>
      </c>
      <c r="K60" s="2">
        <v>391.3</v>
      </c>
      <c r="L60" s="39">
        <v>0</v>
      </c>
      <c r="M60" s="3">
        <v>0</v>
      </c>
      <c r="N60" s="1" t="s">
        <v>77</v>
      </c>
      <c r="O60" s="8">
        <v>5.94</v>
      </c>
      <c r="P60" s="8">
        <v>0.8</v>
      </c>
      <c r="Q60" s="8">
        <f t="shared" si="32"/>
        <v>13.468013468013467</v>
      </c>
      <c r="R60" s="11" t="s">
        <v>132</v>
      </c>
      <c r="S60" s="28">
        <f t="shared" ref="S60:S62" si="39">F60+H60+J60+L60</f>
        <v>394.27</v>
      </c>
      <c r="T60" s="28">
        <f t="shared" ref="T60:T62" si="40">G60+I60+K60+M60</f>
        <v>391.3</v>
      </c>
    </row>
    <row r="61" spans="1:20" ht="96.75" customHeight="1">
      <c r="A61" s="30">
        <v>27</v>
      </c>
      <c r="B61" s="1" t="s">
        <v>75</v>
      </c>
      <c r="C61" s="1" t="s">
        <v>90</v>
      </c>
      <c r="D61" s="3">
        <f t="shared" si="21"/>
        <v>475.36</v>
      </c>
      <c r="E61" s="8">
        <f t="shared" si="21"/>
        <v>486.6</v>
      </c>
      <c r="F61" s="2">
        <v>0</v>
      </c>
      <c r="G61" s="2">
        <v>0</v>
      </c>
      <c r="H61" s="2">
        <v>0</v>
      </c>
      <c r="I61" s="2">
        <v>0</v>
      </c>
      <c r="J61" s="2">
        <v>475.36</v>
      </c>
      <c r="K61" s="2">
        <v>486.6</v>
      </c>
      <c r="L61" s="39">
        <v>0</v>
      </c>
      <c r="M61" s="3">
        <v>0</v>
      </c>
      <c r="N61" s="1" t="s">
        <v>77</v>
      </c>
      <c r="O61" s="8">
        <v>34.35</v>
      </c>
      <c r="P61" s="8">
        <v>1.6</v>
      </c>
      <c r="Q61" s="7">
        <f t="shared" si="32"/>
        <v>4.6579330422125187</v>
      </c>
      <c r="R61" s="11" t="s">
        <v>133</v>
      </c>
      <c r="S61" s="28">
        <f t="shared" si="39"/>
        <v>475.36</v>
      </c>
      <c r="T61" s="28">
        <f t="shared" si="40"/>
        <v>486.6</v>
      </c>
    </row>
    <row r="62" spans="1:20" ht="143.25" customHeight="1">
      <c r="A62" s="30">
        <v>28</v>
      </c>
      <c r="B62" s="1" t="s">
        <v>75</v>
      </c>
      <c r="C62" s="1" t="s">
        <v>91</v>
      </c>
      <c r="D62" s="3">
        <f t="shared" si="21"/>
        <v>301.99</v>
      </c>
      <c r="E62" s="8">
        <f t="shared" si="21"/>
        <v>1892.73</v>
      </c>
      <c r="F62" s="2">
        <v>0</v>
      </c>
      <c r="G62" s="2">
        <v>0</v>
      </c>
      <c r="H62" s="2">
        <v>0</v>
      </c>
      <c r="I62" s="2">
        <v>0</v>
      </c>
      <c r="J62" s="2">
        <v>301.99</v>
      </c>
      <c r="K62" s="2">
        <v>1892.73</v>
      </c>
      <c r="L62" s="39">
        <v>0</v>
      </c>
      <c r="M62" s="3">
        <v>0</v>
      </c>
      <c r="N62" s="1" t="s">
        <v>77</v>
      </c>
      <c r="O62" s="8">
        <v>51.17</v>
      </c>
      <c r="P62" s="7">
        <v>11.5</v>
      </c>
      <c r="Q62" s="7">
        <f t="shared" si="32"/>
        <v>22.474105921438341</v>
      </c>
      <c r="R62" s="11" t="s">
        <v>134</v>
      </c>
      <c r="S62" s="28">
        <f t="shared" si="39"/>
        <v>301.99</v>
      </c>
      <c r="T62" s="28">
        <f t="shared" si="40"/>
        <v>1892.73</v>
      </c>
    </row>
    <row r="63" spans="1:20" ht="204">
      <c r="A63" s="30">
        <v>29</v>
      </c>
      <c r="B63" s="1" t="s">
        <v>92</v>
      </c>
      <c r="C63" s="1" t="s">
        <v>93</v>
      </c>
      <c r="D63" s="3">
        <f>F63+H63+J63+L63</f>
        <v>1287.67</v>
      </c>
      <c r="E63" s="3">
        <f>G63+I63+K63+M63</f>
        <v>9369.0740000000005</v>
      </c>
      <c r="F63" s="3">
        <v>0</v>
      </c>
      <c r="G63" s="3">
        <v>0</v>
      </c>
      <c r="H63" s="3">
        <v>0</v>
      </c>
      <c r="I63" s="3">
        <v>0</v>
      </c>
      <c r="J63" s="3">
        <v>1287.67</v>
      </c>
      <c r="K63" s="3">
        <v>9369.0740000000005</v>
      </c>
      <c r="L63" s="2">
        <v>0</v>
      </c>
      <c r="M63" s="3">
        <v>0</v>
      </c>
      <c r="N63" s="1" t="s">
        <v>94</v>
      </c>
      <c r="O63" s="37">
        <v>22.2</v>
      </c>
      <c r="P63" s="38">
        <v>22.74</v>
      </c>
      <c r="Q63" s="38">
        <v>102</v>
      </c>
      <c r="R63" s="19" t="s">
        <v>135</v>
      </c>
      <c r="S63" s="28">
        <f t="shared" ref="S63" si="41">F63+H63+J63+L63</f>
        <v>1287.67</v>
      </c>
      <c r="T63" s="28">
        <f t="shared" ref="T63" si="42">G63+I63+K63+M63</f>
        <v>9369.0740000000005</v>
      </c>
    </row>
    <row r="64" spans="1:20" s="29" customFormat="1" ht="26.25" customHeight="1">
      <c r="A64" s="52" t="s">
        <v>95</v>
      </c>
      <c r="B64" s="53"/>
      <c r="C64" s="54"/>
      <c r="D64" s="26">
        <f>SUM(D51:D63)</f>
        <v>5813.3799999999992</v>
      </c>
      <c r="E64" s="26">
        <f t="shared" ref="E64:M64" si="43">SUM(E51:E63)</f>
        <v>15414.694000000001</v>
      </c>
      <c r="F64" s="26">
        <f t="shared" si="43"/>
        <v>0</v>
      </c>
      <c r="G64" s="26">
        <f t="shared" si="43"/>
        <v>0</v>
      </c>
      <c r="H64" s="26">
        <f t="shared" si="43"/>
        <v>0</v>
      </c>
      <c r="I64" s="26">
        <f t="shared" si="43"/>
        <v>0</v>
      </c>
      <c r="J64" s="26">
        <f t="shared" si="43"/>
        <v>5813.3799999999992</v>
      </c>
      <c r="K64" s="26">
        <f t="shared" si="43"/>
        <v>15414.694000000001</v>
      </c>
      <c r="L64" s="26">
        <f t="shared" si="43"/>
        <v>0</v>
      </c>
      <c r="M64" s="26">
        <f t="shared" si="43"/>
        <v>0</v>
      </c>
      <c r="N64" s="27"/>
      <c r="O64" s="27"/>
      <c r="P64" s="27"/>
      <c r="Q64" s="27"/>
      <c r="R64" s="27"/>
      <c r="S64" s="28">
        <f t="shared" ref="S64" si="44">F64+H64+J64+L64</f>
        <v>5813.3799999999992</v>
      </c>
      <c r="T64" s="28">
        <f t="shared" ref="T64" si="45">G64+I64+K64+M64</f>
        <v>15414.694000000001</v>
      </c>
    </row>
    <row r="65" spans="1:20">
      <c r="A65" s="55" t="s">
        <v>96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7"/>
    </row>
    <row r="66" spans="1:20">
      <c r="A66" s="58" t="s">
        <v>34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60"/>
    </row>
    <row r="67" spans="1:20" ht="102">
      <c r="A67" s="30">
        <v>30</v>
      </c>
      <c r="B67" s="1" t="s">
        <v>97</v>
      </c>
      <c r="C67" s="1" t="s">
        <v>98</v>
      </c>
      <c r="D67" s="3">
        <f t="shared" ref="D67:E67" si="46">F67+H67+J67+L67</f>
        <v>1758.52</v>
      </c>
      <c r="E67" s="3">
        <f t="shared" si="46"/>
        <v>1758.52</v>
      </c>
      <c r="F67" s="2">
        <v>0</v>
      </c>
      <c r="G67" s="2">
        <v>0</v>
      </c>
      <c r="H67" s="2">
        <v>1670.59</v>
      </c>
      <c r="I67" s="2">
        <v>1500</v>
      </c>
      <c r="J67" s="2">
        <v>87.93</v>
      </c>
      <c r="K67" s="2">
        <v>258.52</v>
      </c>
      <c r="L67" s="39">
        <v>0</v>
      </c>
      <c r="M67" s="3">
        <v>0</v>
      </c>
      <c r="N67" s="1" t="s">
        <v>99</v>
      </c>
      <c r="O67" s="8">
        <v>0.9</v>
      </c>
      <c r="P67" s="7">
        <v>0.9</v>
      </c>
      <c r="Q67" s="7">
        <v>100</v>
      </c>
      <c r="R67" s="7"/>
      <c r="S67" s="28">
        <f t="shared" ref="S67" si="47">F67+H67+J67+L67</f>
        <v>1758.52</v>
      </c>
      <c r="T67" s="28">
        <f t="shared" ref="T67" si="48">G67+I67+K67+M67</f>
        <v>1758.52</v>
      </c>
    </row>
    <row r="68" spans="1:20" s="29" customFormat="1" ht="25.5" customHeight="1">
      <c r="A68" s="52" t="s">
        <v>62</v>
      </c>
      <c r="B68" s="53"/>
      <c r="C68" s="54"/>
      <c r="D68" s="26">
        <f>D67</f>
        <v>1758.52</v>
      </c>
      <c r="E68" s="26">
        <f t="shared" ref="E68:M68" si="49">E67</f>
        <v>1758.52</v>
      </c>
      <c r="F68" s="26">
        <f t="shared" si="49"/>
        <v>0</v>
      </c>
      <c r="G68" s="26">
        <f t="shared" si="49"/>
        <v>0</v>
      </c>
      <c r="H68" s="26">
        <f t="shared" si="49"/>
        <v>1670.59</v>
      </c>
      <c r="I68" s="26">
        <f t="shared" si="49"/>
        <v>1500</v>
      </c>
      <c r="J68" s="26">
        <f t="shared" si="49"/>
        <v>87.93</v>
      </c>
      <c r="K68" s="26">
        <f t="shared" si="49"/>
        <v>258.52</v>
      </c>
      <c r="L68" s="26">
        <f t="shared" si="49"/>
        <v>0</v>
      </c>
      <c r="M68" s="26">
        <f t="shared" si="49"/>
        <v>0</v>
      </c>
      <c r="N68" s="27"/>
      <c r="O68" s="27"/>
      <c r="P68" s="27"/>
      <c r="Q68" s="27"/>
      <c r="R68" s="27"/>
      <c r="S68" s="28">
        <f t="shared" ref="S68" si="50">F68+H68+J68+L68</f>
        <v>1758.52</v>
      </c>
      <c r="T68" s="28">
        <f t="shared" ref="T68" si="51">G68+I68+K68+M68</f>
        <v>1758.52</v>
      </c>
    </row>
    <row r="69" spans="1:20">
      <c r="A69" s="61" t="s">
        <v>67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3"/>
    </row>
    <row r="70" spans="1:20" ht="102">
      <c r="A70" s="30">
        <v>31</v>
      </c>
      <c r="B70" s="1" t="s">
        <v>100</v>
      </c>
      <c r="C70" s="1" t="s">
        <v>98</v>
      </c>
      <c r="D70" s="3">
        <f t="shared" ref="D70:E73" si="52">F70+H70+J70+L70</f>
        <v>8197.6999999999989</v>
      </c>
      <c r="E70" s="3">
        <f t="shared" si="52"/>
        <v>8197.7000000000007</v>
      </c>
      <c r="F70" s="2">
        <v>0</v>
      </c>
      <c r="G70" s="2">
        <v>0</v>
      </c>
      <c r="H70" s="2">
        <v>7787.82</v>
      </c>
      <c r="I70" s="2">
        <v>7377.92</v>
      </c>
      <c r="J70" s="2">
        <v>409.88</v>
      </c>
      <c r="K70" s="2">
        <v>819.78</v>
      </c>
      <c r="L70" s="39">
        <v>0</v>
      </c>
      <c r="M70" s="3">
        <v>0</v>
      </c>
      <c r="N70" s="43" t="s">
        <v>101</v>
      </c>
      <c r="O70" s="8" t="s">
        <v>102</v>
      </c>
      <c r="P70" s="7" t="s">
        <v>123</v>
      </c>
      <c r="Q70" s="7">
        <v>100</v>
      </c>
      <c r="R70" s="7"/>
      <c r="S70" s="28">
        <f t="shared" ref="S70" si="53">F70+H70+J70+L70</f>
        <v>8197.6999999999989</v>
      </c>
      <c r="T70" s="28">
        <f t="shared" ref="T70" si="54">G70+I70+K70+M70</f>
        <v>8197.7000000000007</v>
      </c>
    </row>
    <row r="71" spans="1:20" ht="102">
      <c r="A71" s="30">
        <v>32</v>
      </c>
      <c r="B71" s="1" t="s">
        <v>103</v>
      </c>
      <c r="C71" s="1" t="s">
        <v>98</v>
      </c>
      <c r="D71" s="3">
        <f t="shared" si="52"/>
        <v>174.64</v>
      </c>
      <c r="E71" s="3">
        <f t="shared" si="52"/>
        <v>177.18</v>
      </c>
      <c r="F71" s="2">
        <v>0</v>
      </c>
      <c r="G71" s="2">
        <v>0</v>
      </c>
      <c r="H71" s="2">
        <v>168.32</v>
      </c>
      <c r="I71" s="2">
        <v>0</v>
      </c>
      <c r="J71" s="2">
        <v>6.32</v>
      </c>
      <c r="K71" s="2">
        <v>177.18</v>
      </c>
      <c r="L71" s="39">
        <v>0</v>
      </c>
      <c r="M71" s="3">
        <v>0</v>
      </c>
      <c r="N71" s="1" t="s">
        <v>104</v>
      </c>
      <c r="O71" s="8">
        <v>100</v>
      </c>
      <c r="P71" s="7">
        <v>101.5</v>
      </c>
      <c r="Q71" s="7">
        <v>101.5</v>
      </c>
      <c r="R71" s="7"/>
      <c r="S71" s="28">
        <f t="shared" ref="S71" si="55">F71+H71+J71+L71</f>
        <v>174.64</v>
      </c>
      <c r="T71" s="28">
        <f t="shared" ref="T71" si="56">G71+I71+K71+M71</f>
        <v>177.18</v>
      </c>
    </row>
    <row r="72" spans="1:20" ht="108.75" customHeight="1">
      <c r="A72" s="30">
        <v>33</v>
      </c>
      <c r="B72" s="1" t="s">
        <v>105</v>
      </c>
      <c r="C72" s="1" t="s">
        <v>98</v>
      </c>
      <c r="D72" s="3">
        <f t="shared" si="52"/>
        <v>96.38</v>
      </c>
      <c r="E72" s="3">
        <f t="shared" si="52"/>
        <v>94.89</v>
      </c>
      <c r="F72" s="2">
        <v>0</v>
      </c>
      <c r="G72" s="2">
        <v>0</v>
      </c>
      <c r="H72" s="2">
        <v>90.14</v>
      </c>
      <c r="I72" s="2">
        <v>0</v>
      </c>
      <c r="J72" s="2">
        <v>6.24</v>
      </c>
      <c r="K72" s="2">
        <v>94.89</v>
      </c>
      <c r="L72" s="39">
        <v>0</v>
      </c>
      <c r="M72" s="3">
        <v>0</v>
      </c>
      <c r="N72" s="1" t="s">
        <v>104</v>
      </c>
      <c r="O72" s="8">
        <v>100</v>
      </c>
      <c r="P72" s="7">
        <v>98.5</v>
      </c>
      <c r="Q72" s="7">
        <v>98.5</v>
      </c>
      <c r="R72" s="22" t="s">
        <v>122</v>
      </c>
      <c r="S72" s="28">
        <f t="shared" ref="S72" si="57">F72+H72+J72+L72</f>
        <v>96.38</v>
      </c>
      <c r="T72" s="28">
        <f t="shared" ref="T72" si="58">G72+I72+K72+M72</f>
        <v>94.89</v>
      </c>
    </row>
    <row r="73" spans="1:20" ht="102.75">
      <c r="A73" s="30">
        <v>34</v>
      </c>
      <c r="B73" s="1" t="s">
        <v>106</v>
      </c>
      <c r="C73" s="1" t="s">
        <v>98</v>
      </c>
      <c r="D73" s="3">
        <f t="shared" si="52"/>
        <v>94.74</v>
      </c>
      <c r="E73" s="3">
        <f t="shared" si="52"/>
        <v>93.7</v>
      </c>
      <c r="F73" s="2">
        <v>0</v>
      </c>
      <c r="G73" s="2">
        <v>0</v>
      </c>
      <c r="H73" s="2">
        <v>89.02</v>
      </c>
      <c r="I73" s="2">
        <v>0</v>
      </c>
      <c r="J73" s="2">
        <v>5.72</v>
      </c>
      <c r="K73" s="2">
        <v>93.7</v>
      </c>
      <c r="L73" s="39">
        <v>0</v>
      </c>
      <c r="M73" s="3">
        <v>0</v>
      </c>
      <c r="N73" s="1" t="s">
        <v>104</v>
      </c>
      <c r="O73" s="8">
        <v>100</v>
      </c>
      <c r="P73" s="7">
        <v>98.9</v>
      </c>
      <c r="Q73" s="7">
        <v>98.9</v>
      </c>
      <c r="R73" s="22" t="s">
        <v>122</v>
      </c>
      <c r="S73" s="28">
        <f t="shared" ref="S73" si="59">F73+H73+J73+L73</f>
        <v>94.74</v>
      </c>
      <c r="T73" s="28">
        <f t="shared" ref="T73" si="60">G73+I73+K73+M73</f>
        <v>93.7</v>
      </c>
    </row>
    <row r="74" spans="1:20" ht="145.5" customHeight="1">
      <c r="A74" s="30">
        <v>35</v>
      </c>
      <c r="B74" s="1" t="s">
        <v>108</v>
      </c>
      <c r="C74" s="1" t="s">
        <v>109</v>
      </c>
      <c r="D74" s="9">
        <f t="shared" ref="D74:E76" si="61">F74+H74+J74+L74</f>
        <v>185</v>
      </c>
      <c r="E74" s="3">
        <f t="shared" si="61"/>
        <v>185</v>
      </c>
      <c r="F74" s="3">
        <v>0</v>
      </c>
      <c r="G74" s="3">
        <v>0</v>
      </c>
      <c r="H74" s="3">
        <v>0</v>
      </c>
      <c r="I74" s="3">
        <v>0</v>
      </c>
      <c r="J74" s="3">
        <v>185</v>
      </c>
      <c r="K74" s="3">
        <v>185</v>
      </c>
      <c r="L74" s="44">
        <v>0</v>
      </c>
      <c r="M74" s="3">
        <v>0</v>
      </c>
      <c r="N74" s="1" t="s">
        <v>21</v>
      </c>
      <c r="O74" s="45">
        <v>308.67</v>
      </c>
      <c r="P74" s="45">
        <v>308.67</v>
      </c>
      <c r="Q74" s="45">
        <v>100</v>
      </c>
      <c r="R74" s="45"/>
      <c r="S74" s="28">
        <f t="shared" ref="S74" si="62">F74+H74+J74+L74</f>
        <v>185</v>
      </c>
      <c r="T74" s="28">
        <f t="shared" ref="T74" si="63">G74+I74+K74+M74</f>
        <v>185</v>
      </c>
    </row>
    <row r="75" spans="1:20" ht="183" customHeight="1">
      <c r="A75" s="30">
        <v>36</v>
      </c>
      <c r="B75" s="1" t="s">
        <v>110</v>
      </c>
      <c r="C75" s="1" t="s">
        <v>111</v>
      </c>
      <c r="D75" s="3">
        <f t="shared" si="61"/>
        <v>987.8</v>
      </c>
      <c r="E75" s="3">
        <f t="shared" si="61"/>
        <v>5904.96</v>
      </c>
      <c r="F75" s="3">
        <v>0</v>
      </c>
      <c r="G75" s="3">
        <v>3607.75</v>
      </c>
      <c r="H75" s="3">
        <v>0</v>
      </c>
      <c r="I75" s="3">
        <v>1307.3599999999999</v>
      </c>
      <c r="J75" s="3">
        <v>987.8</v>
      </c>
      <c r="K75" s="3">
        <v>989.85</v>
      </c>
      <c r="L75" s="46">
        <v>0</v>
      </c>
      <c r="M75" s="3">
        <v>0</v>
      </c>
      <c r="N75" s="1" t="s">
        <v>117</v>
      </c>
      <c r="O75" s="8">
        <v>50</v>
      </c>
      <c r="P75" s="8">
        <v>51.2</v>
      </c>
      <c r="Q75" s="47">
        <f>P75/O75*100</f>
        <v>102.4</v>
      </c>
      <c r="R75" s="8"/>
      <c r="S75" s="28">
        <f t="shared" ref="S75" si="64">F75+H75+J75+L75</f>
        <v>987.8</v>
      </c>
      <c r="T75" s="28">
        <f t="shared" ref="T75" si="65">G75+I75+K75+M75</f>
        <v>5904.96</v>
      </c>
    </row>
    <row r="76" spans="1:20" ht="134.25" customHeight="1">
      <c r="A76" s="30">
        <v>37</v>
      </c>
      <c r="B76" s="1" t="s">
        <v>112</v>
      </c>
      <c r="C76" s="1" t="s">
        <v>113</v>
      </c>
      <c r="D76" s="3">
        <f t="shared" si="61"/>
        <v>103.1</v>
      </c>
      <c r="E76" s="3">
        <f t="shared" si="61"/>
        <v>24.19</v>
      </c>
      <c r="F76" s="3">
        <v>0</v>
      </c>
      <c r="G76" s="3">
        <v>0</v>
      </c>
      <c r="H76" s="3">
        <v>103.1</v>
      </c>
      <c r="I76" s="3">
        <v>0</v>
      </c>
      <c r="J76" s="3">
        <v>0</v>
      </c>
      <c r="K76" s="3">
        <v>24.19</v>
      </c>
      <c r="L76" s="39">
        <v>0</v>
      </c>
      <c r="M76" s="3">
        <v>0</v>
      </c>
      <c r="N76" s="10" t="s">
        <v>114</v>
      </c>
      <c r="O76" s="47">
        <v>65</v>
      </c>
      <c r="P76" s="8">
        <v>18</v>
      </c>
      <c r="Q76" s="8">
        <v>27.7</v>
      </c>
      <c r="R76" s="48" t="s">
        <v>136</v>
      </c>
      <c r="S76" s="28">
        <f t="shared" ref="S76" si="66">F76+H76+J76+L76</f>
        <v>103.1</v>
      </c>
      <c r="T76" s="28">
        <f t="shared" ref="T76" si="67">G76+I76+K76+M76</f>
        <v>24.19</v>
      </c>
    </row>
    <row r="77" spans="1:20" s="29" customFormat="1">
      <c r="A77" s="49" t="s">
        <v>72</v>
      </c>
      <c r="B77" s="50"/>
      <c r="C77" s="51"/>
      <c r="D77" s="26">
        <f>D76+D75+D74+D73+D72+D71+D70+D68</f>
        <v>11597.88</v>
      </c>
      <c r="E77" s="26">
        <f t="shared" ref="E77:M77" si="68">E76+E75+E74+E73+E72+E71+E70+E68</f>
        <v>16436.14</v>
      </c>
      <c r="F77" s="26">
        <f t="shared" si="68"/>
        <v>0</v>
      </c>
      <c r="G77" s="26">
        <f t="shared" si="68"/>
        <v>3607.75</v>
      </c>
      <c r="H77" s="26">
        <f t="shared" si="68"/>
        <v>9908.99</v>
      </c>
      <c r="I77" s="26">
        <f t="shared" si="68"/>
        <v>10185.280000000001</v>
      </c>
      <c r="J77" s="26">
        <f t="shared" si="68"/>
        <v>1688.89</v>
      </c>
      <c r="K77" s="26">
        <f t="shared" si="68"/>
        <v>2643.11</v>
      </c>
      <c r="L77" s="26">
        <f t="shared" si="68"/>
        <v>0</v>
      </c>
      <c r="M77" s="26">
        <f t="shared" si="68"/>
        <v>0</v>
      </c>
      <c r="N77" s="27"/>
      <c r="O77" s="27"/>
      <c r="P77" s="27"/>
      <c r="Q77" s="27"/>
      <c r="R77" s="27"/>
      <c r="S77" s="28">
        <f t="shared" ref="S77" si="69">F77+H77+J77+L77</f>
        <v>11597.88</v>
      </c>
      <c r="T77" s="28">
        <f t="shared" ref="T77" si="70">G77+I77+K77+M77</f>
        <v>16436.14</v>
      </c>
    </row>
    <row r="78" spans="1:20">
      <c r="A78" s="49" t="s">
        <v>115</v>
      </c>
      <c r="B78" s="50"/>
      <c r="C78" s="51"/>
      <c r="D78" s="26">
        <f t="shared" ref="D78:M78" si="71">D77+D64+D48+D36+D23+D17</f>
        <v>286944.2</v>
      </c>
      <c r="E78" s="26">
        <f t="shared" si="71"/>
        <v>198641.50400000002</v>
      </c>
      <c r="F78" s="26">
        <f t="shared" si="71"/>
        <v>117386.09999999999</v>
      </c>
      <c r="G78" s="26">
        <f t="shared" si="71"/>
        <v>120811.53</v>
      </c>
      <c r="H78" s="26">
        <f t="shared" si="71"/>
        <v>124585.42</v>
      </c>
      <c r="I78" s="26">
        <f t="shared" si="71"/>
        <v>41928.89</v>
      </c>
      <c r="J78" s="26">
        <f t="shared" si="71"/>
        <v>15388.58</v>
      </c>
      <c r="K78" s="26">
        <f t="shared" si="71"/>
        <v>21651.144</v>
      </c>
      <c r="L78" s="26">
        <f t="shared" si="71"/>
        <v>29584.100000000002</v>
      </c>
      <c r="M78" s="26">
        <f t="shared" si="71"/>
        <v>14249.939999999999</v>
      </c>
      <c r="N78" s="27"/>
      <c r="O78" s="27"/>
      <c r="P78" s="27"/>
      <c r="Q78" s="27"/>
      <c r="R78" s="27"/>
      <c r="S78" s="28">
        <f t="shared" ref="S78" si="72">F78+H78+J78+L78</f>
        <v>286944.19999999995</v>
      </c>
      <c r="T78" s="28">
        <f t="shared" ref="T78:T79" si="73">G78+I78+K78+M78</f>
        <v>198641.50399999999</v>
      </c>
    </row>
    <row r="79" spans="1:20">
      <c r="A79" s="49" t="s">
        <v>116</v>
      </c>
      <c r="B79" s="50"/>
      <c r="C79" s="51"/>
      <c r="D79" s="26">
        <f t="shared" ref="D79:M79" si="74">D78+D12</f>
        <v>487162.30000000005</v>
      </c>
      <c r="E79" s="26">
        <f t="shared" si="74"/>
        <v>437665.60400000005</v>
      </c>
      <c r="F79" s="26">
        <f t="shared" si="74"/>
        <v>117386.09999999999</v>
      </c>
      <c r="G79" s="26">
        <f t="shared" si="74"/>
        <v>120811.53</v>
      </c>
      <c r="H79" s="26">
        <f t="shared" si="74"/>
        <v>124585.42</v>
      </c>
      <c r="I79" s="26">
        <f t="shared" si="74"/>
        <v>41928.89</v>
      </c>
      <c r="J79" s="26">
        <f t="shared" si="74"/>
        <v>15388.58</v>
      </c>
      <c r="K79" s="26">
        <f t="shared" si="74"/>
        <v>21651.144</v>
      </c>
      <c r="L79" s="26">
        <f t="shared" si="74"/>
        <v>229802.2</v>
      </c>
      <c r="M79" s="26">
        <f t="shared" si="74"/>
        <v>253274.04</v>
      </c>
      <c r="N79" s="27"/>
      <c r="O79" s="27"/>
      <c r="P79" s="27"/>
      <c r="Q79" s="27"/>
      <c r="R79" s="27"/>
      <c r="S79" s="28">
        <f t="shared" ref="S79" si="75">F79+H79+J79+L79</f>
        <v>487162.3</v>
      </c>
      <c r="T79" s="28">
        <f t="shared" si="73"/>
        <v>437665.60399999999</v>
      </c>
    </row>
  </sheetData>
  <mergeCells count="52">
    <mergeCell ref="A41:R41"/>
    <mergeCell ref="A43:C43"/>
    <mergeCell ref="A35:C35"/>
    <mergeCell ref="A37:R37"/>
    <mergeCell ref="A36:C36"/>
    <mergeCell ref="A38:R38"/>
    <mergeCell ref="A40:C40"/>
    <mergeCell ref="A30:R30"/>
    <mergeCell ref="A14:R14"/>
    <mergeCell ref="A15:R15"/>
    <mergeCell ref="A17:C17"/>
    <mergeCell ref="A18:R18"/>
    <mergeCell ref="A19:R19"/>
    <mergeCell ref="A23:C23"/>
    <mergeCell ref="A24:R24"/>
    <mergeCell ref="A25:R25"/>
    <mergeCell ref="A26:R26"/>
    <mergeCell ref="A28:C28"/>
    <mergeCell ref="B29:R29"/>
    <mergeCell ref="A13:R13"/>
    <mergeCell ref="N4:N7"/>
    <mergeCell ref="O4:O7"/>
    <mergeCell ref="P4:P7"/>
    <mergeCell ref="Q4:Q7"/>
    <mergeCell ref="R4:R7"/>
    <mergeCell ref="D5:E6"/>
    <mergeCell ref="F5:M5"/>
    <mergeCell ref="F6:G6"/>
    <mergeCell ref="H6:I6"/>
    <mergeCell ref="J6:K6"/>
    <mergeCell ref="L6:M6"/>
    <mergeCell ref="A8:R8"/>
    <mergeCell ref="A12:C12"/>
    <mergeCell ref="D4:M4"/>
    <mergeCell ref="N1:R1"/>
    <mergeCell ref="A4:A7"/>
    <mergeCell ref="B4:B7"/>
    <mergeCell ref="C4:C7"/>
    <mergeCell ref="C2:Q2"/>
    <mergeCell ref="A44:R44"/>
    <mergeCell ref="A47:C47"/>
    <mergeCell ref="A48:C48"/>
    <mergeCell ref="A49:R49"/>
    <mergeCell ref="A50:R50"/>
    <mergeCell ref="A77:C77"/>
    <mergeCell ref="A78:C78"/>
    <mergeCell ref="A79:C79"/>
    <mergeCell ref="A64:C64"/>
    <mergeCell ref="A65:R65"/>
    <mergeCell ref="A66:R66"/>
    <mergeCell ref="A68:C68"/>
    <mergeCell ref="A69:R69"/>
  </mergeCells>
  <pageMargins left="0.25" right="0.25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2016-01-20T06:15:02Z</dcterms:modified>
</cp:coreProperties>
</file>