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08" windowWidth="14808" windowHeight="6816" firstSheet="4" activeTab="4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2." sheetId="10" state="hidden" r:id="rId4"/>
    <sheet name="Прил.1." sheetId="3" r:id="rId5"/>
    <sheet name="Прил.2" sheetId="4" r:id="rId6"/>
    <sheet name="Прил.5" sheetId="6" state="hidden" r:id="rId7"/>
    <sheet name="Прил.3." sheetId="11" r:id="rId8"/>
    <sheet name="Прил.6" sheetId="9" state="hidden" r:id="rId9"/>
    <sheet name="Лист1" sheetId="8" r:id="rId10"/>
  </sheets>
  <externalReferences>
    <externalReference r:id="rId11"/>
  </externalReference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Прил.2!$A$1:$L$143</definedName>
    <definedName name="_xlnm.Print_Area" localSheetId="3">Прил.2.!$A$1:$F$74</definedName>
    <definedName name="_xlnm.Print_Area" localSheetId="7">Прил.3.!$A$1:$J$125</definedName>
    <definedName name="_xlnm.Print_Area" localSheetId="6">Прил.5!$A$1:$C$47</definedName>
    <definedName name="_xlnm.Print_Area" localSheetId="8">Прил.6!$A$1:$C$48</definedName>
  </definedNames>
  <calcPr calcId="125725"/>
</workbook>
</file>

<file path=xl/calcChain.xml><?xml version="1.0" encoding="utf-8"?>
<calcChain xmlns="http://schemas.openxmlformats.org/spreadsheetml/2006/main">
  <c r="J121" i="11"/>
  <c r="J115" s="1"/>
  <c r="F121"/>
  <c r="F120" s="1"/>
  <c r="I120"/>
  <c r="H120"/>
  <c r="G120"/>
  <c r="J119"/>
  <c r="J118" s="1"/>
  <c r="I118"/>
  <c r="H118"/>
  <c r="G118"/>
  <c r="J117"/>
  <c r="J116" s="1"/>
  <c r="J92" s="1"/>
  <c r="I117"/>
  <c r="I116" s="1"/>
  <c r="H116"/>
  <c r="G116"/>
  <c r="F116" s="1"/>
  <c r="I115"/>
  <c r="H115"/>
  <c r="G115"/>
  <c r="G26" s="1"/>
  <c r="H114"/>
  <c r="H113" s="1"/>
  <c r="H112" s="1"/>
  <c r="G114"/>
  <c r="G113"/>
  <c r="G112" s="1"/>
  <c r="J111"/>
  <c r="F111" s="1"/>
  <c r="J110"/>
  <c r="F110" s="1"/>
  <c r="J109"/>
  <c r="F109"/>
  <c r="J108"/>
  <c r="J88" s="1"/>
  <c r="I108"/>
  <c r="H108"/>
  <c r="G108"/>
  <c r="F108" s="1"/>
  <c r="J107"/>
  <c r="J106" s="1"/>
  <c r="I107"/>
  <c r="I106" s="1"/>
  <c r="H106"/>
  <c r="G106"/>
  <c r="J105"/>
  <c r="J99" s="1"/>
  <c r="J104"/>
  <c r="I104"/>
  <c r="H104"/>
  <c r="G104"/>
  <c r="F104" s="1"/>
  <c r="J103"/>
  <c r="F103" s="1"/>
  <c r="J102"/>
  <c r="F102"/>
  <c r="J101"/>
  <c r="I101"/>
  <c r="I98" s="1"/>
  <c r="I97" s="1"/>
  <c r="H101"/>
  <c r="H98" s="1"/>
  <c r="H97" s="1"/>
  <c r="G101"/>
  <c r="F101" s="1"/>
  <c r="J100"/>
  <c r="G100"/>
  <c r="F100" s="1"/>
  <c r="I99"/>
  <c r="H99"/>
  <c r="G99"/>
  <c r="G98" s="1"/>
  <c r="G97" s="1"/>
  <c r="J95"/>
  <c r="F95" s="1"/>
  <c r="I91"/>
  <c r="H91"/>
  <c r="G91"/>
  <c r="H90"/>
  <c r="H58" s="1"/>
  <c r="H31" s="1"/>
  <c r="I89"/>
  <c r="F89"/>
  <c r="I88"/>
  <c r="I87"/>
  <c r="H87"/>
  <c r="G87"/>
  <c r="F86"/>
  <c r="J85"/>
  <c r="I85"/>
  <c r="H85"/>
  <c r="G85"/>
  <c r="F85" s="1"/>
  <c r="F53" s="1"/>
  <c r="F52" s="1"/>
  <c r="J84"/>
  <c r="F84" s="1"/>
  <c r="F51" s="1"/>
  <c r="J83"/>
  <c r="F83" s="1"/>
  <c r="F50" s="1"/>
  <c r="I83"/>
  <c r="I80" s="1"/>
  <c r="J82"/>
  <c r="J49" s="1"/>
  <c r="J81"/>
  <c r="J80" s="1"/>
  <c r="J77" s="1"/>
  <c r="G81"/>
  <c r="G80" s="1"/>
  <c r="F81"/>
  <c r="H80"/>
  <c r="F78"/>
  <c r="F45" s="1"/>
  <c r="I77"/>
  <c r="I76" s="1"/>
  <c r="H76"/>
  <c r="I74"/>
  <c r="J73"/>
  <c r="F73"/>
  <c r="F72"/>
  <c r="F71"/>
  <c r="F70"/>
  <c r="F69"/>
  <c r="I68"/>
  <c r="F68" s="1"/>
  <c r="H68"/>
  <c r="H66" s="1"/>
  <c r="F67"/>
  <c r="G66"/>
  <c r="J64"/>
  <c r="F64" s="1"/>
  <c r="I58"/>
  <c r="G58"/>
  <c r="G31" s="1"/>
  <c r="I57"/>
  <c r="H57"/>
  <c r="G57"/>
  <c r="J56"/>
  <c r="I56"/>
  <c r="H56"/>
  <c r="G56"/>
  <c r="F56" s="1"/>
  <c r="I55"/>
  <c r="I25" s="1"/>
  <c r="H55"/>
  <c r="H25" s="1"/>
  <c r="G55"/>
  <c r="G54" s="1"/>
  <c r="J53"/>
  <c r="I53"/>
  <c r="H53"/>
  <c r="H52" s="1"/>
  <c r="G53"/>
  <c r="G52" s="1"/>
  <c r="J52"/>
  <c r="I52"/>
  <c r="J51"/>
  <c r="I51"/>
  <c r="H51"/>
  <c r="G51"/>
  <c r="I50"/>
  <c r="H50"/>
  <c r="G50"/>
  <c r="G47" s="1"/>
  <c r="I49"/>
  <c r="I47" s="1"/>
  <c r="H49"/>
  <c r="G49"/>
  <c r="J48"/>
  <c r="I48"/>
  <c r="H48"/>
  <c r="H47" s="1"/>
  <c r="G48"/>
  <c r="F48"/>
  <c r="I46"/>
  <c r="H46"/>
  <c r="G46"/>
  <c r="G23" s="1"/>
  <c r="J45"/>
  <c r="J22" s="1"/>
  <c r="I45"/>
  <c r="H45"/>
  <c r="G45"/>
  <c r="I44"/>
  <c r="H44"/>
  <c r="I43"/>
  <c r="H43"/>
  <c r="I42"/>
  <c r="H42"/>
  <c r="G42"/>
  <c r="I41"/>
  <c r="H41"/>
  <c r="H27" s="1"/>
  <c r="G41"/>
  <c r="G27" s="1"/>
  <c r="J40"/>
  <c r="I40"/>
  <c r="F40" s="1"/>
  <c r="H40"/>
  <c r="G40"/>
  <c r="J39"/>
  <c r="I39"/>
  <c r="H39"/>
  <c r="G39"/>
  <c r="F39"/>
  <c r="J38"/>
  <c r="I38"/>
  <c r="I19" s="1"/>
  <c r="H38"/>
  <c r="G38"/>
  <c r="F38" s="1"/>
  <c r="J37"/>
  <c r="I37"/>
  <c r="H37"/>
  <c r="F37" s="1"/>
  <c r="G37"/>
  <c r="J36"/>
  <c r="I36"/>
  <c r="I17" s="1"/>
  <c r="H36"/>
  <c r="G36"/>
  <c r="F36" s="1"/>
  <c r="J35"/>
  <c r="G35"/>
  <c r="J34"/>
  <c r="I34"/>
  <c r="H34"/>
  <c r="G34"/>
  <c r="G33" s="1"/>
  <c r="J30"/>
  <c r="I30"/>
  <c r="H30"/>
  <c r="G30"/>
  <c r="F30" s="1"/>
  <c r="I29"/>
  <c r="H29"/>
  <c r="I28"/>
  <c r="H28"/>
  <c r="G28"/>
  <c r="I27"/>
  <c r="I26"/>
  <c r="G25"/>
  <c r="H24"/>
  <c r="G24"/>
  <c r="I23"/>
  <c r="H23"/>
  <c r="I22"/>
  <c r="H22"/>
  <c r="G22"/>
  <c r="F22" s="1"/>
  <c r="J21"/>
  <c r="I21"/>
  <c r="F21" s="1"/>
  <c r="H21"/>
  <c r="G21"/>
  <c r="J20"/>
  <c r="I20"/>
  <c r="H20"/>
  <c r="G20"/>
  <c r="F20" s="1"/>
  <c r="H19"/>
  <c r="I18"/>
  <c r="H18"/>
  <c r="G18"/>
  <c r="J17"/>
  <c r="H17"/>
  <c r="J16"/>
  <c r="I16"/>
  <c r="H16"/>
  <c r="G16"/>
  <c r="F16" s="1"/>
  <c r="J15"/>
  <c r="G15"/>
  <c r="J14"/>
  <c r="I14"/>
  <c r="H14"/>
  <c r="H82" i="3"/>
  <c r="H80" s="1"/>
  <c r="G82"/>
  <c r="G80" s="1"/>
  <c r="F82"/>
  <c r="F80" s="1"/>
  <c r="E82"/>
  <c r="E80" s="1"/>
  <c r="H79"/>
  <c r="D79" s="1"/>
  <c r="D77" s="1"/>
  <c r="H77"/>
  <c r="G77"/>
  <c r="F77"/>
  <c r="E77"/>
  <c r="H76"/>
  <c r="H74" s="1"/>
  <c r="G76"/>
  <c r="G74" s="1"/>
  <c r="F76"/>
  <c r="E76"/>
  <c r="D76" s="1"/>
  <c r="D74" s="1"/>
  <c r="F74"/>
  <c r="E74"/>
  <c r="E73"/>
  <c r="E71" s="1"/>
  <c r="H70"/>
  <c r="H68" s="1"/>
  <c r="G70"/>
  <c r="G68" s="1"/>
  <c r="F70"/>
  <c r="F68" s="1"/>
  <c r="E70"/>
  <c r="E68" s="1"/>
  <c r="H67"/>
  <c r="G67"/>
  <c r="G65" s="1"/>
  <c r="F67"/>
  <c r="F65" s="1"/>
  <c r="E67"/>
  <c r="E65" s="1"/>
  <c r="H65"/>
  <c r="H64"/>
  <c r="G64"/>
  <c r="F64"/>
  <c r="E64"/>
  <c r="E62" s="1"/>
  <c r="D62" s="1"/>
  <c r="H62"/>
  <c r="G62"/>
  <c r="F62"/>
  <c r="H61"/>
  <c r="G61"/>
  <c r="F61"/>
  <c r="E61"/>
  <c r="D61" s="1"/>
  <c r="H59"/>
  <c r="G59"/>
  <c r="F59"/>
  <c r="D59" s="1"/>
  <c r="E59"/>
  <c r="H58"/>
  <c r="H56" s="1"/>
  <c r="H55" s="1"/>
  <c r="H53" s="1"/>
  <c r="G58"/>
  <c r="G56" s="1"/>
  <c r="G55" s="1"/>
  <c r="G53" s="1"/>
  <c r="F58"/>
  <c r="E58"/>
  <c r="D58" s="1"/>
  <c r="F56"/>
  <c r="E56"/>
  <c r="H52"/>
  <c r="H50" s="1"/>
  <c r="G52"/>
  <c r="G50" s="1"/>
  <c r="F52"/>
  <c r="F50" s="1"/>
  <c r="E52"/>
  <c r="E50" s="1"/>
  <c r="H49"/>
  <c r="G49"/>
  <c r="G47" s="1"/>
  <c r="F49"/>
  <c r="F47" s="1"/>
  <c r="E49"/>
  <c r="E47" s="1"/>
  <c r="H47"/>
  <c r="H46"/>
  <c r="G46"/>
  <c r="F46"/>
  <c r="E46"/>
  <c r="E44" s="1"/>
  <c r="D44" s="1"/>
  <c r="H44"/>
  <c r="G44"/>
  <c r="F44"/>
  <c r="H43"/>
  <c r="G43"/>
  <c r="F43"/>
  <c r="E43"/>
  <c r="D43" s="1"/>
  <c r="H42"/>
  <c r="G42"/>
  <c r="F42"/>
  <c r="E42"/>
  <c r="D42" s="1"/>
  <c r="H41"/>
  <c r="H27" s="1"/>
  <c r="H18" s="1"/>
  <c r="G41"/>
  <c r="G27" s="1"/>
  <c r="G18" s="1"/>
  <c r="F41"/>
  <c r="D41" s="1"/>
  <c r="E41"/>
  <c r="H40"/>
  <c r="G40"/>
  <c r="F40"/>
  <c r="E40"/>
  <c r="D40" s="1"/>
  <c r="H39"/>
  <c r="H37" s="1"/>
  <c r="G39"/>
  <c r="G37" s="1"/>
  <c r="F39"/>
  <c r="F37" s="1"/>
  <c r="E39"/>
  <c r="E37" s="1"/>
  <c r="H36"/>
  <c r="H34" s="1"/>
  <c r="G36"/>
  <c r="G34" s="1"/>
  <c r="F36"/>
  <c r="F34" s="1"/>
  <c r="E36"/>
  <c r="E34" s="1"/>
  <c r="H33"/>
  <c r="G33"/>
  <c r="G31" s="1"/>
  <c r="F33"/>
  <c r="F31" s="1"/>
  <c r="E33"/>
  <c r="E31" s="1"/>
  <c r="H31"/>
  <c r="H30"/>
  <c r="G30"/>
  <c r="F30"/>
  <c r="E30"/>
  <c r="E23" s="1"/>
  <c r="H28"/>
  <c r="G28"/>
  <c r="F28"/>
  <c r="F27"/>
  <c r="E27"/>
  <c r="D27" s="1"/>
  <c r="H26"/>
  <c r="H20" s="1"/>
  <c r="G26"/>
  <c r="F26"/>
  <c r="E26"/>
  <c r="D26" s="1"/>
  <c r="H25"/>
  <c r="G25"/>
  <c r="G19" s="1"/>
  <c r="F25"/>
  <c r="E25"/>
  <c r="D25" s="1"/>
  <c r="H24"/>
  <c r="G24"/>
  <c r="F24"/>
  <c r="F17" s="1"/>
  <c r="E24"/>
  <c r="E17" s="1"/>
  <c r="H23"/>
  <c r="G20"/>
  <c r="F20"/>
  <c r="E20"/>
  <c r="H19"/>
  <c r="F19"/>
  <c r="E19"/>
  <c r="F18"/>
  <c r="E18"/>
  <c r="H17"/>
  <c r="G17"/>
  <c r="J55" i="11" l="1"/>
  <c r="J79"/>
  <c r="J75"/>
  <c r="J94"/>
  <c r="F118"/>
  <c r="F106"/>
  <c r="J18"/>
  <c r="J29"/>
  <c r="J98"/>
  <c r="J97" s="1"/>
  <c r="F97" s="1"/>
  <c r="F88"/>
  <c r="J76"/>
  <c r="J44"/>
  <c r="G77"/>
  <c r="F80"/>
  <c r="F92"/>
  <c r="J59"/>
  <c r="F59" s="1"/>
  <c r="J57"/>
  <c r="J28" s="1"/>
  <c r="F28" s="1"/>
  <c r="F18"/>
  <c r="G17"/>
  <c r="F17" s="1"/>
  <c r="G29"/>
  <c r="F29" s="1"/>
  <c r="I31"/>
  <c r="F34"/>
  <c r="J50"/>
  <c r="J47" s="1"/>
  <c r="F47" s="1"/>
  <c r="J62"/>
  <c r="F62" s="1"/>
  <c r="F99"/>
  <c r="F98" s="1"/>
  <c r="H26"/>
  <c r="J74"/>
  <c r="F105"/>
  <c r="F115"/>
  <c r="J120"/>
  <c r="J96" s="1"/>
  <c r="G14"/>
  <c r="F82"/>
  <c r="F49" s="1"/>
  <c r="J114"/>
  <c r="I35"/>
  <c r="I66"/>
  <c r="I114"/>
  <c r="F117"/>
  <c r="H35"/>
  <c r="I54"/>
  <c r="J93"/>
  <c r="H54"/>
  <c r="F107"/>
  <c r="F119"/>
  <c r="D34" i="3"/>
  <c r="D50"/>
  <c r="D17"/>
  <c r="D31"/>
  <c r="D47"/>
  <c r="D20"/>
  <c r="D68"/>
  <c r="F55"/>
  <c r="F53" s="1"/>
  <c r="D37"/>
  <c r="E55"/>
  <c r="E21"/>
  <c r="D23"/>
  <c r="E16"/>
  <c r="D19"/>
  <c r="D18"/>
  <c r="D65"/>
  <c r="D30"/>
  <c r="D46"/>
  <c r="D64"/>
  <c r="D24"/>
  <c r="D56"/>
  <c r="D33"/>
  <c r="D49"/>
  <c r="D67"/>
  <c r="H73"/>
  <c r="H71" s="1"/>
  <c r="D71" s="1"/>
  <c r="G23"/>
  <c r="G73"/>
  <c r="G71" s="1"/>
  <c r="D82"/>
  <c r="D80" s="1"/>
  <c r="F23"/>
  <c r="E28"/>
  <c r="D28" s="1"/>
  <c r="D36"/>
  <c r="D52"/>
  <c r="D70"/>
  <c r="F73"/>
  <c r="F71" s="1"/>
  <c r="D39"/>
  <c r="D73"/>
  <c r="H21"/>
  <c r="J41" i="11" l="1"/>
  <c r="J66"/>
  <c r="F74"/>
  <c r="F66" s="1"/>
  <c r="H15"/>
  <c r="H33"/>
  <c r="H32" s="1"/>
  <c r="J25"/>
  <c r="F25" s="1"/>
  <c r="I113"/>
  <c r="I24"/>
  <c r="F94"/>
  <c r="J61"/>
  <c r="F61" s="1"/>
  <c r="F57"/>
  <c r="J43"/>
  <c r="J19"/>
  <c r="F55"/>
  <c r="F114"/>
  <c r="J63"/>
  <c r="F63" s="1"/>
  <c r="F96"/>
  <c r="J24"/>
  <c r="J113"/>
  <c r="J112" s="1"/>
  <c r="G76"/>
  <c r="F76" s="1"/>
  <c r="G44"/>
  <c r="F77"/>
  <c r="F44" s="1"/>
  <c r="F79"/>
  <c r="F46" s="1"/>
  <c r="J46"/>
  <c r="J23" s="1"/>
  <c r="F23" s="1"/>
  <c r="F93"/>
  <c r="J60"/>
  <c r="F60" s="1"/>
  <c r="I15"/>
  <c r="I13" s="1"/>
  <c r="I33"/>
  <c r="I32" s="1"/>
  <c r="F75"/>
  <c r="J42"/>
  <c r="F14"/>
  <c r="F35"/>
  <c r="E14" i="3"/>
  <c r="D16"/>
  <c r="D14" s="1"/>
  <c r="G16"/>
  <c r="G14" s="1"/>
  <c r="G21"/>
  <c r="D21" s="1"/>
  <c r="F16"/>
  <c r="F14" s="1"/>
  <c r="F21"/>
  <c r="E53"/>
  <c r="D55"/>
  <c r="D53" s="1"/>
  <c r="H16"/>
  <c r="H14" s="1"/>
  <c r="F33" i="11" l="1"/>
  <c r="G43"/>
  <c r="G19"/>
  <c r="J27"/>
  <c r="F27" s="1"/>
  <c r="J33"/>
  <c r="F41"/>
  <c r="F15"/>
  <c r="H13"/>
  <c r="J26"/>
  <c r="F26" s="1"/>
  <c r="F42"/>
  <c r="I112"/>
  <c r="F113"/>
  <c r="F112" s="1"/>
  <c r="J91"/>
  <c r="F91" s="1"/>
  <c r="J90"/>
  <c r="F24"/>
  <c r="F43" l="1"/>
  <c r="G32"/>
  <c r="F19"/>
  <c r="G13"/>
  <c r="J58"/>
  <c r="F90"/>
  <c r="J87"/>
  <c r="F32" l="1"/>
  <c r="K13" s="1"/>
  <c r="J31"/>
  <c r="J54"/>
  <c r="J32" s="1"/>
  <c r="F58"/>
  <c r="F54" s="1"/>
  <c r="F87"/>
  <c r="K66" s="1"/>
  <c r="F31" l="1"/>
  <c r="J13"/>
  <c r="F13" s="1"/>
</calcChain>
</file>

<file path=xl/sharedStrings.xml><?xml version="1.0" encoding="utf-8"?>
<sst xmlns="http://schemas.openxmlformats.org/spreadsheetml/2006/main" count="1346" uniqueCount="315">
  <si>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</si>
  <si>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</si>
  <si>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</si>
  <si>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</si>
  <si>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</si>
  <si>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</si>
  <si>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</si>
  <si>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</si>
  <si>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</si>
  <si>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</si>
  <si>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</si>
  <si>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</si>
  <si>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</si>
  <si>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</si>
  <si>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</si>
  <si>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</si>
  <si>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</si>
  <si>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</si>
  <si>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</si>
  <si>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</si>
  <si>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</si>
  <si>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</si>
  <si>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</si>
  <si>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</si>
  <si>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</si>
  <si>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</si>
  <si>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</si>
  <si>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</si>
  <si>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</si>
  <si>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</si>
  <si>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</si>
  <si>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</si>
  <si>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</si>
  <si>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</si>
  <si>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</si>
  <si>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</si>
  <si>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</si>
  <si>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</si>
  <si>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</si>
  <si>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</si>
  <si>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</si>
  <si>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</si>
  <si>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</si>
  <si>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</si>
  <si>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</si>
  <si>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</si>
  <si>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</si>
  <si>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</si>
  <si>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</si>
  <si>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</si>
  <si>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</si>
  <si>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</si>
  <si>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</si>
  <si>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</si>
  <si>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</si>
  <si>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</si>
  <si>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</si>
  <si>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</si>
  <si>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</si>
  <si>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</si>
  <si>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</si>
  <si>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</si>
  <si>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</si>
  <si>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</si>
  <si>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</si>
  <si>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</si>
  <si>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</si>
  <si>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</si>
  <si>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</si>
  <si>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</si>
  <si>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</si>
  <si>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</si>
  <si>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</si>
  <si>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</si>
  <si>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</si>
  <si>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</si>
  <si>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</si>
  <si>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</si>
  <si>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</si>
  <si>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</si>
  <si>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</si>
  <si>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</si>
  <si>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</si>
  <si>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</si>
  <si>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</si>
  <si>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</si>
  <si>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</si>
  <si>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</si>
  <si>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</si>
  <si>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</si>
  <si>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</si>
  <si>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</si>
  <si>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</si>
  <si>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</si>
  <si>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</si>
  <si>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</si>
  <si>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</si>
  <si>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</si>
  <si>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</si>
  <si>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</si>
  <si>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</si>
  <si>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</si>
  <si>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</si>
  <si>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</si>
  <si>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</si>
  <si>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</si>
  <si>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</si>
  <si>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</si>
  <si>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</si>
  <si>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</si>
  <si>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</si>
  <si>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</si>
  <si>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</si>
  <si>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</si>
  <si>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</si>
  <si>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</si>
  <si>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</si>
  <si>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</si>
  <si>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</si>
  <si>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</si>
  <si>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</si>
  <si>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</si>
  <si>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</si>
  <si>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</si>
  <si>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</si>
  <si>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</si>
  <si>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</si>
  <si>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</si>
  <si>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</si>
  <si>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</si>
  <si>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</si>
  <si>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</si>
  <si>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</si>
  <si>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</si>
  <si>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</si>
  <si>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</si>
  <si>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</si>
  <si>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</si>
  <si>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</si>
  <si>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</si>
  <si>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</si>
  <si>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</si>
  <si>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</si>
  <si>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</si>
  <si>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</si>
  <si>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</si>
  <si>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</si>
  <si>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</si>
  <si>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</si>
  <si>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</si>
  <si>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</si>
  <si>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</si>
  <si>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</si>
  <si>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</si>
  <si>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</si>
  <si>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</si>
  <si>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</si>
  <si>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</si>
  <si>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</si>
  <si>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</si>
  <si>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</si>
  <si>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</si>
  <si>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</si>
  <si>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</si>
  <si>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</si>
  <si>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</si>
  <si>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</si>
  <si>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</si>
  <si>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</si>
  <si>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</si>
  <si>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</si>
  <si>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</si>
  <si>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</si>
  <si>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</si>
  <si>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</si>
  <si>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</si>
  <si>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</si>
  <si>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</si>
  <si>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</si>
  <si>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</si>
  <si>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</si>
  <si>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</si>
  <si>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</si>
  <si>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</si>
  <si>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</si>
  <si>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</si>
  <si>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</si>
  <si>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</si>
  <si>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</si>
  <si>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</si>
  <si>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</si>
  <si>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</si>
  <si>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</si>
  <si>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</si>
  <si>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</si>
  <si>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</si>
  <si>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</si>
  <si>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</si>
  <si>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</si>
  <si>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</si>
  <si>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</si>
  <si>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</si>
  <si>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</si>
  <si>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</si>
  <si>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</si>
  <si>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</si>
  <si>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</si>
  <si>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</si>
  <si>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</si>
  <si>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</si>
  <si>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</si>
  <si>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</si>
  <si>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</si>
  <si>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</si>
  <si>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</si>
  <si>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</si>
  <si>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</si>
  <si>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</si>
  <si>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</si>
  <si>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</si>
  <si>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</si>
  <si>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</si>
  <si>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</si>
  <si>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</si>
  <si>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</si>
  <si>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</si>
  <si>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</si>
  <si>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</si>
  <si>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</si>
  <si>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</si>
  <si>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</si>
  <si>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</si>
  <si>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</si>
  <si>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</si>
  <si>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</si>
  <si>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</si>
  <si>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</si>
  <si>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</si>
  <si>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</si>
  <si>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</si>
  <si>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</si>
  <si>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</si>
  <si>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</si>
  <si>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</si>
  <si>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</si>
  <si>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</si>
  <si>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</si>
  <si>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</si>
  <si>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</si>
  <si>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</si>
  <si>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</si>
  <si>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</si>
  <si>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</si>
  <si>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</si>
  <si>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</si>
  <si>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</si>
  <si>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</si>
  <si>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</si>
  <si>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</si>
  <si>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</si>
  <si>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</si>
  <si>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</si>
  <si>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</si>
  <si>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</si>
  <si>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</si>
  <si>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</si>
  <si>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</si>
  <si>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</si>
  <si>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</si>
  <si>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</si>
  <si>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</si>
  <si>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</si>
  <si>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</si>
  <si>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</si>
  <si>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</si>
  <si>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</si>
  <si>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</si>
  <si>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</si>
  <si>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</si>
  <si>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</si>
  <si>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</si>
  <si>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</si>
  <si>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</si>
  <si>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</si>
  <si>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</si>
  <si>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</si>
  <si>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</si>
  <si>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</si>
  <si>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</si>
  <si>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</si>
  <si>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</si>
  <si>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</si>
  <si>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</si>
  <si>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</si>
  <si>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</si>
  <si>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</si>
  <si>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</si>
  <si>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</si>
  <si>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</si>
  <si>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</si>
  <si>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</si>
  <si>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</si>
  <si>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</si>
  <si>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</si>
  <si>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</si>
  <si>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Приложение 2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</si>
  <si>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Хатунцева И.А.</t>
  </si>
  <si>
    <t>Администрация Павловского муниципального района Воронежской области;  начальник группы учета и отчетности Мирошникова Н.Л.</t>
  </si>
  <si>
    <t>на 2024 год</t>
  </si>
  <si>
    <t>Муниципальный отдел по финансам администрации Павловского муниципального района Воронежской области; руководитель Воробьев С.И.</t>
  </si>
  <si>
    <t>Приложение № 6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</si>
  <si>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области"</t>
  </si>
  <si>
    <t>Павловского муниципального района Воронежской области"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</si>
  <si>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</si>
  <si>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Приложение № 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</si>
</sst>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Font="1" applyAlignment="1"/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73;&#1086;&#1095;&#1077;&#1077;%20+&#1055;&#1088;&#1080;&#1083;&#1086;&#1078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1Индикаторы"/>
      <sheetName val="Методика расчета"/>
      <sheetName val="Прил.1 "/>
      <sheetName val="Прил.2."/>
      <sheetName val="Прил.3."/>
      <sheetName val="Прил.4."/>
      <sheetName val="Прил.5"/>
      <sheetName val="Прил.5."/>
      <sheetName val="Прил.6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3"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6">
          <cell r="G66">
            <v>0</v>
          </cell>
          <cell r="H66">
            <v>3530.7</v>
          </cell>
          <cell r="I66">
            <v>308.90000000000003</v>
          </cell>
          <cell r="J66">
            <v>0</v>
          </cell>
        </row>
        <row r="76">
          <cell r="G76">
            <v>0</v>
          </cell>
          <cell r="H76">
            <v>0</v>
          </cell>
          <cell r="I76">
            <v>943.5</v>
          </cell>
          <cell r="J76">
            <v>0</v>
          </cell>
        </row>
        <row r="80">
          <cell r="G80">
            <v>0</v>
          </cell>
          <cell r="H80">
            <v>0</v>
          </cell>
          <cell r="I80">
            <v>189.7</v>
          </cell>
          <cell r="J80">
            <v>0</v>
          </cell>
        </row>
        <row r="85"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7">
          <cell r="G87">
            <v>0</v>
          </cell>
          <cell r="H87">
            <v>1433.9</v>
          </cell>
          <cell r="I87">
            <v>843.8</v>
          </cell>
          <cell r="J87">
            <v>0</v>
          </cell>
        </row>
        <row r="91">
          <cell r="G91">
            <v>0</v>
          </cell>
          <cell r="H91">
            <v>0</v>
          </cell>
          <cell r="I91">
            <v>7</v>
          </cell>
          <cell r="J9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</row>
        <row r="104">
          <cell r="G104">
            <v>0</v>
          </cell>
          <cell r="H104">
            <v>10738</v>
          </cell>
          <cell r="I104">
            <v>15900</v>
          </cell>
          <cell r="J104">
            <v>0</v>
          </cell>
        </row>
        <row r="106">
          <cell r="G106">
            <v>0</v>
          </cell>
          <cell r="H106">
            <v>29940</v>
          </cell>
          <cell r="I106">
            <v>71030</v>
          </cell>
          <cell r="J106">
            <v>0</v>
          </cell>
        </row>
        <row r="108">
          <cell r="G108">
            <v>0</v>
          </cell>
          <cell r="H108">
            <v>150</v>
          </cell>
          <cell r="I108">
            <v>1240</v>
          </cell>
          <cell r="J108">
            <v>0</v>
          </cell>
        </row>
        <row r="110"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6">
          <cell r="G116">
            <v>0</v>
          </cell>
          <cell r="H116">
            <v>143.19999999999999</v>
          </cell>
          <cell r="I116">
            <v>14516.400000000001</v>
          </cell>
          <cell r="J116">
            <v>0</v>
          </cell>
        </row>
        <row r="119">
          <cell r="J119">
            <v>0</v>
          </cell>
        </row>
        <row r="120">
          <cell r="G120">
            <v>0</v>
          </cell>
          <cell r="H120">
            <v>0</v>
          </cell>
          <cell r="I120">
            <v>15621.7</v>
          </cell>
          <cell r="J120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="60" zoomScaleNormal="82" workbookViewId="0">
      <selection activeCell="R18" sqref="R18"/>
    </sheetView>
  </sheetViews>
  <sheetFormatPr defaultRowHeight="15.6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>
      <c r="H1" s="187" t="s">
        <v>0</v>
      </c>
      <c r="I1" s="181"/>
      <c r="J1" s="181"/>
      <c r="K1" s="181"/>
    </row>
    <row r="2" spans="1:11">
      <c r="H2" s="180" t="s">
        <v>149</v>
      </c>
      <c r="I2" s="181"/>
      <c r="J2" s="181"/>
      <c r="K2" s="181"/>
    </row>
    <row r="3" spans="1:11">
      <c r="H3" s="183" t="s">
        <v>150</v>
      </c>
      <c r="I3" s="183"/>
      <c r="J3" s="183"/>
      <c r="K3" s="183"/>
    </row>
    <row r="4" spans="1:11">
      <c r="H4" s="183" t="s">
        <v>147</v>
      </c>
      <c r="I4" s="183"/>
      <c r="J4" s="183"/>
      <c r="K4" s="183"/>
    </row>
    <row r="5" spans="1:11" ht="18.75" customHeight="1">
      <c r="H5" s="187" t="s">
        <v>153</v>
      </c>
      <c r="I5" s="181"/>
      <c r="J5" s="181"/>
      <c r="K5" s="181"/>
    </row>
    <row r="7" spans="1:11">
      <c r="H7" s="182" t="s">
        <v>126</v>
      </c>
      <c r="I7" s="182"/>
      <c r="J7" s="182"/>
      <c r="K7" s="182"/>
    </row>
    <row r="8" spans="1:11">
      <c r="H8" s="37"/>
      <c r="I8" s="37"/>
      <c r="J8" s="37"/>
      <c r="K8" s="37"/>
    </row>
    <row r="9" spans="1:11" ht="15" customHeight="1">
      <c r="A9" s="188" t="s">
        <v>263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</row>
    <row r="10" spans="1:11" ht="15.75" customHeight="1">
      <c r="A10" s="188" t="s">
        <v>267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</row>
    <row r="11" spans="1:11" ht="15" customHeight="1">
      <c r="A11" s="85"/>
      <c r="B11" s="188" t="s">
        <v>264</v>
      </c>
      <c r="C11" s="188"/>
      <c r="D11" s="188"/>
      <c r="E11" s="188"/>
      <c r="F11" s="188"/>
      <c r="G11" s="188"/>
      <c r="H11" s="188"/>
      <c r="I11" s="188"/>
      <c r="J11" s="188"/>
      <c r="K11" s="85"/>
    </row>
    <row r="13" spans="1:11">
      <c r="A13" s="189" t="s">
        <v>2</v>
      </c>
      <c r="B13" s="190" t="s">
        <v>3</v>
      </c>
      <c r="C13" s="189" t="s">
        <v>4</v>
      </c>
      <c r="D13" s="184" t="s">
        <v>5</v>
      </c>
      <c r="E13" s="185"/>
      <c r="F13" s="185"/>
      <c r="G13" s="185"/>
      <c r="H13" s="185"/>
      <c r="I13" s="185"/>
      <c r="J13" s="185"/>
      <c r="K13" s="186"/>
    </row>
    <row r="14" spans="1:11">
      <c r="A14" s="189"/>
      <c r="B14" s="190"/>
      <c r="C14" s="189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>
      <c r="A16" s="177" t="s">
        <v>254</v>
      </c>
      <c r="B16" s="178"/>
      <c r="C16" s="178"/>
      <c r="D16" s="178"/>
      <c r="E16" s="178"/>
      <c r="F16" s="178"/>
      <c r="G16" s="178"/>
      <c r="H16" s="178"/>
      <c r="I16" s="178"/>
      <c r="J16" s="178"/>
      <c r="K16" s="179"/>
    </row>
    <row r="17" spans="1:11" ht="93.6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>
      <c r="A20" s="191" t="s">
        <v>251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ht="23.25" customHeight="1">
      <c r="A21" s="176" t="s">
        <v>12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</row>
    <row r="22" spans="1:11" ht="171.6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>
      <c r="A23" s="176" t="s">
        <v>200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</row>
    <row r="24" spans="1:11" ht="124.8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>
      <c r="A25" s="176" t="s">
        <v>201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</row>
    <row r="26" spans="1:11" ht="187.2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>
      <c r="A29" s="176" t="s">
        <v>198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</row>
    <row r="30" spans="1:11" ht="109.2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>
      <c r="A31" s="176" t="s">
        <v>199</v>
      </c>
      <c r="B31" s="176"/>
      <c r="C31" s="176"/>
      <c r="D31" s="176"/>
      <c r="E31" s="176"/>
      <c r="F31" s="176"/>
      <c r="G31" s="176"/>
      <c r="H31" s="176"/>
      <c r="I31" s="176"/>
      <c r="J31" s="176"/>
      <c r="K31" s="176"/>
    </row>
    <row r="32" spans="1:11" ht="109.2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>
      <c r="A33" s="176" t="s">
        <v>146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</row>
    <row r="34" spans="1:11" ht="156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>
      <c r="A35" s="176" t="s">
        <v>203</v>
      </c>
      <c r="B35" s="176"/>
      <c r="C35" s="176"/>
      <c r="D35" s="176"/>
      <c r="E35" s="176"/>
      <c r="F35" s="176"/>
      <c r="G35" s="176"/>
      <c r="H35" s="176"/>
      <c r="I35" s="176"/>
      <c r="J35" s="176"/>
      <c r="K35" s="176"/>
    </row>
    <row r="36" spans="1:11" ht="140.4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>
      <c r="A37" s="176" t="s">
        <v>252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</row>
    <row r="38" spans="1:11" ht="33.75" customHeight="1">
      <c r="A38" s="176" t="s">
        <v>205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</row>
    <row r="39" spans="1:11" ht="166.5" customHeight="1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>
      <c r="A40" s="176" t="s">
        <v>30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</row>
    <row r="41" spans="1:11" ht="296.39999999999998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>
      <c r="A42" s="176" t="s">
        <v>32</v>
      </c>
      <c r="B42" s="176"/>
      <c r="C42" s="176"/>
      <c r="D42" s="176"/>
      <c r="E42" s="176"/>
      <c r="F42" s="176"/>
      <c r="G42" s="176"/>
      <c r="H42" s="176"/>
      <c r="I42" s="176"/>
      <c r="J42" s="176"/>
      <c r="K42" s="176"/>
    </row>
    <row r="43" spans="1:11" ht="325.5" customHeight="1">
      <c r="A43" s="36" t="s">
        <v>33</v>
      </c>
      <c r="B43" s="61" t="s">
        <v>208</v>
      </c>
      <c r="C43" s="29" t="s">
        <v>6</v>
      </c>
      <c r="D43" s="77">
        <v>100</v>
      </c>
      <c r="E43" s="77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>
      <c r="A44" s="176" t="s">
        <v>34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</row>
    <row r="45" spans="1:11" ht="225" customHeight="1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>
      <c r="A46" s="176" t="s">
        <v>36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</row>
    <row r="47" spans="1:11" ht="62.4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>
      <c r="A48" s="176" t="s">
        <v>253</v>
      </c>
      <c r="B48" s="176"/>
      <c r="C48" s="176"/>
      <c r="D48" s="176"/>
      <c r="E48" s="176"/>
      <c r="F48" s="176"/>
      <c r="G48" s="176"/>
      <c r="H48" s="176"/>
      <c r="I48" s="176"/>
      <c r="J48" s="176"/>
      <c r="K48" s="176"/>
    </row>
    <row r="49" spans="1:11">
      <c r="A49" s="194" t="s">
        <v>162</v>
      </c>
      <c r="B49" s="195"/>
      <c r="C49" s="195"/>
      <c r="D49" s="195"/>
      <c r="E49" s="195"/>
      <c r="F49" s="195"/>
      <c r="G49" s="195"/>
      <c r="H49" s="195"/>
      <c r="I49" s="195"/>
      <c r="J49" s="195"/>
      <c r="K49" s="196"/>
    </row>
    <row r="50" spans="1:11" ht="46.8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>
      <c r="A51" s="197" t="s">
        <v>282</v>
      </c>
      <c r="B51" s="198"/>
      <c r="C51" s="198"/>
      <c r="D51" s="198"/>
      <c r="E51" s="198"/>
      <c r="F51" s="198"/>
      <c r="G51" s="198"/>
      <c r="H51" s="198"/>
      <c r="I51" s="198"/>
      <c r="J51" s="198"/>
      <c r="K51" s="199"/>
    </row>
    <row r="52" spans="1:11" ht="78">
      <c r="A52" s="108" t="s">
        <v>280</v>
      </c>
      <c r="B52" s="98" t="s">
        <v>283</v>
      </c>
      <c r="C52" s="97" t="s">
        <v>6</v>
      </c>
      <c r="D52" s="97" t="s">
        <v>41</v>
      </c>
      <c r="E52" s="97" t="s">
        <v>41</v>
      </c>
      <c r="F52" s="97" t="s">
        <v>41</v>
      </c>
      <c r="G52" s="97" t="s">
        <v>41</v>
      </c>
      <c r="H52" s="97" t="s">
        <v>41</v>
      </c>
      <c r="I52" s="97" t="s">
        <v>41</v>
      </c>
      <c r="J52" s="97" t="s">
        <v>41</v>
      </c>
      <c r="K52" s="97" t="s">
        <v>41</v>
      </c>
    </row>
    <row r="53" spans="1:11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</row>
    <row r="54" spans="1:11" ht="16.5" customHeight="1"/>
    <row r="55" spans="1:11">
      <c r="A55" s="193" t="s">
        <v>148</v>
      </c>
      <c r="B55" s="193"/>
    </row>
    <row r="56" spans="1:11">
      <c r="A56" s="193" t="s">
        <v>147</v>
      </c>
      <c r="B56" s="193"/>
      <c r="I56" s="192" t="s">
        <v>42</v>
      </c>
      <c r="J56" s="192"/>
      <c r="K56" s="192"/>
    </row>
  </sheetData>
  <mergeCells count="34"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A38:K38"/>
    <mergeCell ref="A40:K40"/>
    <mergeCell ref="A16:K16"/>
    <mergeCell ref="H2:K2"/>
    <mergeCell ref="A23:K23"/>
    <mergeCell ref="H7:K7"/>
    <mergeCell ref="H3:K3"/>
    <mergeCell ref="D13:K13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0" sqref="M20"/>
    </sheetView>
  </sheetViews>
  <sheetFormatPr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5"/>
      <c r="C2" s="5"/>
      <c r="D2" s="5"/>
      <c r="E2" s="205" t="s">
        <v>125</v>
      </c>
      <c r="F2" s="205"/>
    </row>
    <row r="3" spans="1:6" ht="30.75" customHeight="1">
      <c r="B3" s="5"/>
      <c r="C3" s="5"/>
      <c r="D3" s="5"/>
      <c r="E3" s="201" t="s">
        <v>1</v>
      </c>
      <c r="F3" s="201"/>
    </row>
    <row r="4" spans="1:6" ht="16.5" customHeight="1">
      <c r="B4" s="65"/>
      <c r="C4" s="65"/>
      <c r="D4" s="65"/>
      <c r="E4" s="201" t="s">
        <v>147</v>
      </c>
      <c r="F4" s="201"/>
    </row>
    <row r="5" spans="1:6">
      <c r="B5" s="5"/>
      <c r="C5" s="5"/>
      <c r="D5" s="5"/>
      <c r="E5" s="5" t="s">
        <v>152</v>
      </c>
      <c r="F5" s="6"/>
    </row>
    <row r="6" spans="1:6" ht="15" customHeight="1">
      <c r="B6" s="5"/>
      <c r="C6" s="5"/>
      <c r="D6" s="5"/>
      <c r="E6" s="5"/>
      <c r="F6" s="6"/>
    </row>
    <row r="7" spans="1:6" ht="23.25" customHeight="1">
      <c r="A7" s="12"/>
      <c r="B7" s="5"/>
      <c r="C7" s="5"/>
      <c r="D7" s="5"/>
      <c r="E7" s="205" t="s">
        <v>103</v>
      </c>
      <c r="F7" s="205"/>
    </row>
    <row r="8" spans="1:6" ht="23.25" customHeight="1">
      <c r="A8" s="12"/>
      <c r="B8" s="87"/>
      <c r="C8" s="87"/>
      <c r="D8" s="87"/>
      <c r="E8" s="86"/>
      <c r="F8" s="86"/>
    </row>
    <row r="9" spans="1:6">
      <c r="A9" s="204" t="s">
        <v>104</v>
      </c>
      <c r="B9" s="204"/>
      <c r="C9" s="204"/>
      <c r="D9" s="204"/>
      <c r="E9" s="204"/>
      <c r="F9" s="204"/>
    </row>
    <row r="10" spans="1:6">
      <c r="A10" s="204" t="s">
        <v>105</v>
      </c>
      <c r="B10" s="204"/>
      <c r="C10" s="204"/>
      <c r="D10" s="204"/>
      <c r="E10" s="204"/>
      <c r="F10" s="204"/>
    </row>
    <row r="11" spans="1:6">
      <c r="A11" s="204" t="s">
        <v>169</v>
      </c>
      <c r="B11" s="204"/>
      <c r="C11" s="204"/>
      <c r="D11" s="204"/>
      <c r="E11" s="204"/>
      <c r="F11" s="204"/>
    </row>
    <row r="12" spans="1:6">
      <c r="A12" s="204" t="s">
        <v>267</v>
      </c>
      <c r="B12" s="204"/>
      <c r="C12" s="204"/>
      <c r="D12" s="204"/>
      <c r="E12" s="204"/>
      <c r="F12" s="204"/>
    </row>
    <row r="13" spans="1:6" ht="17.25" customHeight="1">
      <c r="A13" s="12"/>
      <c r="B13" s="5"/>
      <c r="C13" s="5"/>
      <c r="D13" s="5"/>
      <c r="E13" s="5"/>
      <c r="F13" s="5"/>
    </row>
    <row r="14" spans="1:6" ht="93.6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>
      <c r="A16" s="203" t="s">
        <v>211</v>
      </c>
      <c r="B16" s="203"/>
      <c r="C16" s="203"/>
      <c r="D16" s="203"/>
      <c r="E16" s="203"/>
      <c r="F16" s="203"/>
    </row>
    <row r="17" spans="1:6" ht="24.75" customHeight="1">
      <c r="A17" s="189">
        <v>1</v>
      </c>
      <c r="B17" s="206" t="s">
        <v>212</v>
      </c>
      <c r="C17" s="209" t="s">
        <v>6</v>
      </c>
      <c r="D17" s="30" t="s">
        <v>121</v>
      </c>
      <c r="E17" s="209" t="s">
        <v>213</v>
      </c>
      <c r="F17" s="210" t="s">
        <v>214</v>
      </c>
    </row>
    <row r="18" spans="1:6" ht="18.75" customHeight="1">
      <c r="A18" s="189"/>
      <c r="B18" s="207"/>
      <c r="C18" s="209"/>
      <c r="D18" s="14" t="s">
        <v>111</v>
      </c>
      <c r="E18" s="209"/>
      <c r="F18" s="211"/>
    </row>
    <row r="19" spans="1:6" ht="21.75" customHeight="1">
      <c r="A19" s="189"/>
      <c r="B19" s="207"/>
      <c r="C19" s="209"/>
      <c r="D19" s="14" t="s">
        <v>118</v>
      </c>
      <c r="E19" s="209"/>
      <c r="F19" s="211"/>
    </row>
    <row r="20" spans="1:6" ht="31.2">
      <c r="A20" s="189"/>
      <c r="B20" s="207"/>
      <c r="C20" s="209"/>
      <c r="D20" s="14" t="s">
        <v>120</v>
      </c>
      <c r="E20" s="209"/>
      <c r="F20" s="211"/>
    </row>
    <row r="21" spans="1:6">
      <c r="A21" s="189"/>
      <c r="B21" s="207"/>
      <c r="C21" s="209"/>
      <c r="D21" s="14" t="s">
        <v>119</v>
      </c>
      <c r="E21" s="209"/>
      <c r="F21" s="211"/>
    </row>
    <row r="22" spans="1:6">
      <c r="A22" s="189"/>
      <c r="B22" s="208"/>
      <c r="C22" s="209"/>
      <c r="D22" s="31" t="s">
        <v>112</v>
      </c>
      <c r="E22" s="209"/>
      <c r="F22" s="212"/>
    </row>
    <row r="23" spans="1:6" ht="19.5" customHeight="1">
      <c r="A23" s="189">
        <v>2</v>
      </c>
      <c r="B23" s="203" t="s">
        <v>215</v>
      </c>
      <c r="C23" s="189" t="s">
        <v>6</v>
      </c>
      <c r="D23" s="7" t="s">
        <v>113</v>
      </c>
      <c r="E23" s="189" t="s">
        <v>213</v>
      </c>
      <c r="F23" s="189" t="s">
        <v>214</v>
      </c>
    </row>
    <row r="24" spans="1:6">
      <c r="A24" s="189"/>
      <c r="B24" s="203"/>
      <c r="C24" s="189"/>
      <c r="D24" s="15" t="s">
        <v>111</v>
      </c>
      <c r="E24" s="189"/>
      <c r="F24" s="189"/>
    </row>
    <row r="25" spans="1:6" ht="62.4">
      <c r="A25" s="189"/>
      <c r="B25" s="203"/>
      <c r="C25" s="189"/>
      <c r="D25" s="15" t="s">
        <v>122</v>
      </c>
      <c r="E25" s="189"/>
      <c r="F25" s="189"/>
    </row>
    <row r="26" spans="1:6" ht="46.8">
      <c r="A26" s="189"/>
      <c r="B26" s="203"/>
      <c r="C26" s="189"/>
      <c r="D26" s="15" t="s">
        <v>216</v>
      </c>
      <c r="E26" s="189"/>
      <c r="F26" s="189"/>
    </row>
    <row r="27" spans="1:6" ht="31.2">
      <c r="A27" s="189"/>
      <c r="B27" s="203"/>
      <c r="C27" s="189"/>
      <c r="D27" s="15" t="s">
        <v>114</v>
      </c>
      <c r="E27" s="189"/>
      <c r="F27" s="189"/>
    </row>
    <row r="28" spans="1:6" ht="42" customHeight="1">
      <c r="A28" s="189"/>
      <c r="B28" s="203"/>
      <c r="C28" s="189"/>
      <c r="D28" s="16" t="s">
        <v>123</v>
      </c>
      <c r="E28" s="189"/>
      <c r="F28" s="189"/>
    </row>
    <row r="29" spans="1:6" ht="93.6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>
      <c r="A30" s="197" t="s">
        <v>251</v>
      </c>
      <c r="B30" s="198"/>
      <c r="C30" s="198"/>
      <c r="D30" s="198"/>
      <c r="E30" s="198"/>
      <c r="F30" s="199"/>
    </row>
    <row r="31" spans="1:6" ht="30" customHeight="1">
      <c r="A31" s="200" t="s">
        <v>198</v>
      </c>
      <c r="B31" s="200"/>
      <c r="C31" s="200"/>
      <c r="D31" s="200"/>
      <c r="E31" s="200"/>
      <c r="F31" s="200"/>
    </row>
    <row r="32" spans="1:6" ht="22.5" customHeight="1">
      <c r="A32" s="202" t="s">
        <v>20</v>
      </c>
      <c r="B32" s="203" t="s">
        <v>220</v>
      </c>
      <c r="C32" s="189" t="s">
        <v>6</v>
      </c>
      <c r="D32" s="7" t="s">
        <v>140</v>
      </c>
      <c r="E32" s="189" t="s">
        <v>219</v>
      </c>
      <c r="F32" s="189" t="s">
        <v>214</v>
      </c>
    </row>
    <row r="33" spans="1:10">
      <c r="A33" s="189"/>
      <c r="B33" s="203"/>
      <c r="C33" s="189"/>
      <c r="D33" s="15" t="s">
        <v>111</v>
      </c>
      <c r="E33" s="189"/>
      <c r="F33" s="189"/>
    </row>
    <row r="34" spans="1:10" ht="33.6">
      <c r="A34" s="189"/>
      <c r="B34" s="203"/>
      <c r="C34" s="189"/>
      <c r="D34" s="15" t="s">
        <v>222</v>
      </c>
      <c r="E34" s="189"/>
      <c r="F34" s="189"/>
    </row>
    <row r="35" spans="1:10" ht="46.5" customHeight="1">
      <c r="A35" s="189"/>
      <c r="B35" s="203"/>
      <c r="C35" s="189"/>
      <c r="D35" s="16" t="s">
        <v>221</v>
      </c>
      <c r="E35" s="189"/>
      <c r="F35" s="189"/>
    </row>
    <row r="36" spans="1:10">
      <c r="A36" s="200" t="s">
        <v>199</v>
      </c>
      <c r="B36" s="200"/>
      <c r="C36" s="200"/>
      <c r="D36" s="200"/>
      <c r="E36" s="200"/>
      <c r="F36" s="200"/>
    </row>
    <row r="37" spans="1:10" ht="25.5" customHeight="1">
      <c r="A37" s="202" t="s">
        <v>22</v>
      </c>
      <c r="B37" s="203" t="s">
        <v>223</v>
      </c>
      <c r="C37" s="189" t="s">
        <v>6</v>
      </c>
      <c r="D37" s="7" t="s">
        <v>141</v>
      </c>
      <c r="E37" s="189" t="s">
        <v>219</v>
      </c>
      <c r="F37" s="189" t="s">
        <v>214</v>
      </c>
    </row>
    <row r="38" spans="1:10">
      <c r="A38" s="189"/>
      <c r="B38" s="203"/>
      <c r="C38" s="189"/>
      <c r="D38" s="15" t="s">
        <v>111</v>
      </c>
      <c r="E38" s="189"/>
      <c r="F38" s="189"/>
    </row>
    <row r="39" spans="1:10" ht="18">
      <c r="A39" s="189"/>
      <c r="B39" s="203"/>
      <c r="C39" s="189"/>
      <c r="D39" s="15" t="s">
        <v>143</v>
      </c>
      <c r="E39" s="189"/>
      <c r="F39" s="189"/>
    </row>
    <row r="40" spans="1:10" ht="71.25" customHeight="1">
      <c r="A40" s="189"/>
      <c r="B40" s="203"/>
      <c r="C40" s="189"/>
      <c r="D40" s="16" t="s">
        <v>132</v>
      </c>
      <c r="E40" s="189"/>
      <c r="F40" s="189"/>
    </row>
    <row r="41" spans="1:10">
      <c r="A41" s="203" t="s">
        <v>146</v>
      </c>
      <c r="B41" s="203"/>
      <c r="C41" s="203"/>
      <c r="D41" s="203"/>
      <c r="E41" s="203"/>
      <c r="F41" s="203"/>
    </row>
    <row r="42" spans="1:10">
      <c r="A42" s="202" t="s">
        <v>25</v>
      </c>
      <c r="B42" s="203" t="s">
        <v>202</v>
      </c>
      <c r="C42" s="189" t="s">
        <v>6</v>
      </c>
      <c r="D42" s="8" t="s">
        <v>142</v>
      </c>
      <c r="E42" s="189" t="s">
        <v>219</v>
      </c>
      <c r="F42" s="189" t="s">
        <v>214</v>
      </c>
    </row>
    <row r="43" spans="1:10">
      <c r="A43" s="189"/>
      <c r="B43" s="203"/>
      <c r="C43" s="189"/>
      <c r="D43" s="20" t="s">
        <v>111</v>
      </c>
      <c r="E43" s="189"/>
      <c r="F43" s="189"/>
    </row>
    <row r="44" spans="1:10" ht="46.8">
      <c r="A44" s="189"/>
      <c r="B44" s="203"/>
      <c r="C44" s="189"/>
      <c r="D44" s="20" t="s">
        <v>144</v>
      </c>
      <c r="E44" s="189"/>
      <c r="F44" s="189"/>
    </row>
    <row r="45" spans="1:10" ht="88.5" customHeight="1">
      <c r="A45" s="189"/>
      <c r="B45" s="203"/>
      <c r="C45" s="189"/>
      <c r="D45" s="21" t="s">
        <v>145</v>
      </c>
      <c r="E45" s="189"/>
      <c r="F45" s="189"/>
    </row>
    <row r="46" spans="1:10">
      <c r="A46" s="200" t="s">
        <v>252</v>
      </c>
      <c r="B46" s="200"/>
      <c r="C46" s="200"/>
      <c r="D46" s="200"/>
      <c r="E46" s="200"/>
      <c r="F46" s="200"/>
      <c r="G46" s="2"/>
      <c r="H46" s="2"/>
      <c r="I46" s="2"/>
      <c r="J46" s="3"/>
    </row>
    <row r="47" spans="1:10" ht="15" customHeight="1">
      <c r="A47" s="194" t="s">
        <v>179</v>
      </c>
      <c r="B47" s="195"/>
      <c r="C47" s="195"/>
      <c r="D47" s="195"/>
      <c r="E47" s="195"/>
      <c r="F47" s="195"/>
      <c r="G47" s="4"/>
      <c r="H47" s="2"/>
      <c r="I47" s="2"/>
    </row>
    <row r="48" spans="1:10" ht="39" customHeight="1">
      <c r="A48" s="210" t="s">
        <v>31</v>
      </c>
      <c r="B48" s="206" t="s">
        <v>207</v>
      </c>
      <c r="C48" s="210" t="s">
        <v>6</v>
      </c>
      <c r="D48" s="7" t="s">
        <v>129</v>
      </c>
      <c r="E48" s="210" t="s">
        <v>219</v>
      </c>
      <c r="F48" s="210" t="s">
        <v>214</v>
      </c>
      <c r="G48" s="2"/>
      <c r="H48" s="2"/>
      <c r="I48" s="2"/>
    </row>
    <row r="49" spans="1:10" ht="33.75" customHeight="1">
      <c r="A49" s="211"/>
      <c r="B49" s="207"/>
      <c r="C49" s="211"/>
      <c r="D49" s="22" t="s">
        <v>111</v>
      </c>
      <c r="E49" s="211"/>
      <c r="F49" s="211"/>
      <c r="G49" s="2"/>
      <c r="H49" s="2"/>
      <c r="I49" s="2"/>
    </row>
    <row r="50" spans="1:10" ht="54.75" customHeight="1">
      <c r="A50" s="211"/>
      <c r="B50" s="207"/>
      <c r="C50" s="211"/>
      <c r="D50" s="22" t="s">
        <v>130</v>
      </c>
      <c r="E50" s="211"/>
      <c r="F50" s="211"/>
      <c r="G50" s="2"/>
      <c r="H50" s="2"/>
      <c r="I50" s="2"/>
    </row>
    <row r="51" spans="1:10" ht="171" customHeight="1">
      <c r="A51" s="212"/>
      <c r="B51" s="208"/>
      <c r="C51" s="212"/>
      <c r="D51" s="23" t="s">
        <v>131</v>
      </c>
      <c r="E51" s="212"/>
      <c r="F51" s="212"/>
    </row>
    <row r="52" spans="1:10">
      <c r="A52" s="194" t="s">
        <v>180</v>
      </c>
      <c r="B52" s="195"/>
      <c r="C52" s="195"/>
      <c r="D52" s="195"/>
      <c r="E52" s="195"/>
      <c r="F52" s="195"/>
      <c r="G52" s="4"/>
      <c r="H52" s="2"/>
      <c r="I52" s="2"/>
    </row>
    <row r="53" spans="1:10" ht="36.75" customHeight="1">
      <c r="A53" s="189" t="s">
        <v>33</v>
      </c>
      <c r="B53" s="206" t="s">
        <v>208</v>
      </c>
      <c r="C53" s="189" t="s">
        <v>6</v>
      </c>
      <c r="D53" s="7" t="s">
        <v>133</v>
      </c>
      <c r="E53" s="189" t="s">
        <v>219</v>
      </c>
      <c r="F53" s="189" t="s">
        <v>214</v>
      </c>
      <c r="G53" s="2"/>
      <c r="H53" s="2"/>
      <c r="I53" s="2"/>
    </row>
    <row r="54" spans="1:10">
      <c r="A54" s="189"/>
      <c r="B54" s="207"/>
      <c r="C54" s="189"/>
      <c r="D54" s="22" t="s">
        <v>111</v>
      </c>
      <c r="E54" s="189"/>
      <c r="F54" s="189"/>
      <c r="G54" s="2"/>
      <c r="H54" s="2"/>
      <c r="I54" s="2"/>
    </row>
    <row r="55" spans="1:10" ht="39.75" customHeight="1">
      <c r="A55" s="189"/>
      <c r="B55" s="207"/>
      <c r="C55" s="189"/>
      <c r="D55" s="22" t="s">
        <v>134</v>
      </c>
      <c r="E55" s="189"/>
      <c r="F55" s="189"/>
      <c r="G55" s="2"/>
      <c r="H55" s="2"/>
      <c r="I55" s="2"/>
    </row>
    <row r="56" spans="1:10" ht="234" customHeight="1">
      <c r="A56" s="189"/>
      <c r="B56" s="208"/>
      <c r="C56" s="189"/>
      <c r="D56" s="23" t="s">
        <v>131</v>
      </c>
      <c r="E56" s="189"/>
      <c r="F56" s="189"/>
    </row>
    <row r="57" spans="1:10">
      <c r="A57" s="194" t="s">
        <v>34</v>
      </c>
      <c r="B57" s="195"/>
      <c r="C57" s="195"/>
      <c r="D57" s="195"/>
      <c r="E57" s="195"/>
      <c r="F57" s="195"/>
      <c r="G57" s="4"/>
      <c r="H57" s="2"/>
      <c r="I57" s="2"/>
    </row>
    <row r="58" spans="1:10" ht="37.5" customHeight="1">
      <c r="A58" s="189" t="s">
        <v>35</v>
      </c>
      <c r="B58" s="203" t="s">
        <v>209</v>
      </c>
      <c r="C58" s="189" t="s">
        <v>6</v>
      </c>
      <c r="D58" s="9" t="s">
        <v>135</v>
      </c>
      <c r="E58" s="189" t="s">
        <v>219</v>
      </c>
      <c r="F58" s="189" t="s">
        <v>214</v>
      </c>
    </row>
    <row r="59" spans="1:10">
      <c r="A59" s="189"/>
      <c r="B59" s="203"/>
      <c r="C59" s="189"/>
      <c r="D59" s="24" t="s">
        <v>111</v>
      </c>
      <c r="E59" s="189"/>
      <c r="F59" s="189"/>
    </row>
    <row r="60" spans="1:10" ht="43.5" customHeight="1">
      <c r="A60" s="189"/>
      <c r="B60" s="203"/>
      <c r="C60" s="189"/>
      <c r="D60" s="25" t="s">
        <v>134</v>
      </c>
      <c r="E60" s="189"/>
      <c r="F60" s="189"/>
    </row>
    <row r="61" spans="1:10" ht="122.25" customHeight="1">
      <c r="A61" s="189"/>
      <c r="B61" s="203"/>
      <c r="C61" s="189"/>
      <c r="D61" s="26" t="s">
        <v>136</v>
      </c>
      <c r="E61" s="189"/>
      <c r="F61" s="189"/>
    </row>
    <row r="62" spans="1:10">
      <c r="A62" s="200" t="s">
        <v>36</v>
      </c>
      <c r="B62" s="200"/>
      <c r="C62" s="200"/>
      <c r="D62" s="200"/>
      <c r="E62" s="200"/>
      <c r="F62" s="200"/>
      <c r="G62" s="2"/>
      <c r="H62" s="2"/>
      <c r="I62" s="2"/>
    </row>
    <row r="63" spans="1:10" ht="93.6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>
      <c r="A64" s="194" t="s">
        <v>253</v>
      </c>
      <c r="B64" s="195"/>
      <c r="C64" s="195"/>
      <c r="D64" s="195"/>
      <c r="E64" s="195"/>
      <c r="F64" s="195"/>
      <c r="G64" s="4"/>
      <c r="H64" s="2"/>
      <c r="I64" s="2"/>
      <c r="J64" s="3"/>
    </row>
    <row r="65" spans="1:7">
      <c r="A65" s="203" t="s">
        <v>162</v>
      </c>
      <c r="B65" s="203"/>
      <c r="C65" s="203"/>
      <c r="D65" s="203"/>
      <c r="E65" s="203"/>
      <c r="F65" s="203"/>
    </row>
    <row r="66" spans="1:7" ht="18" customHeight="1">
      <c r="A66" s="189" t="s">
        <v>44</v>
      </c>
      <c r="B66" s="203" t="s">
        <v>40</v>
      </c>
      <c r="C66" s="189" t="s">
        <v>6</v>
      </c>
      <c r="D66" s="10" t="s">
        <v>137</v>
      </c>
      <c r="E66" s="189" t="s">
        <v>219</v>
      </c>
      <c r="F66" s="189" t="s">
        <v>214</v>
      </c>
    </row>
    <row r="67" spans="1:7" ht="17.25" customHeight="1">
      <c r="A67" s="189"/>
      <c r="B67" s="203"/>
      <c r="C67" s="189"/>
      <c r="D67" s="28" t="s">
        <v>111</v>
      </c>
      <c r="E67" s="189"/>
      <c r="F67" s="189"/>
    </row>
    <row r="68" spans="1:7" ht="41.25" customHeight="1">
      <c r="A68" s="189"/>
      <c r="B68" s="203"/>
      <c r="C68" s="189"/>
      <c r="D68" s="20" t="s">
        <v>138</v>
      </c>
      <c r="E68" s="189"/>
      <c r="F68" s="189"/>
    </row>
    <row r="69" spans="1:7" ht="36.75" customHeight="1">
      <c r="A69" s="189"/>
      <c r="B69" s="203"/>
      <c r="C69" s="189"/>
      <c r="D69" s="21" t="s">
        <v>139</v>
      </c>
      <c r="E69" s="189"/>
      <c r="F69" s="189"/>
    </row>
    <row r="70" spans="1:7">
      <c r="A70" s="194" t="s">
        <v>282</v>
      </c>
      <c r="B70" s="195"/>
      <c r="C70" s="195"/>
      <c r="D70" s="195"/>
      <c r="E70" s="195"/>
      <c r="F70" s="196"/>
    </row>
    <row r="71" spans="1:7" ht="16.2">
      <c r="A71" s="189" t="s">
        <v>280</v>
      </c>
      <c r="B71" s="203" t="s">
        <v>283</v>
      </c>
      <c r="C71" s="189" t="s">
        <v>6</v>
      </c>
      <c r="D71" s="106" t="s">
        <v>284</v>
      </c>
      <c r="E71" s="189" t="s">
        <v>219</v>
      </c>
      <c r="F71" s="189" t="s">
        <v>214</v>
      </c>
    </row>
    <row r="72" spans="1:7" ht="14.4">
      <c r="A72" s="189"/>
      <c r="B72" s="203"/>
      <c r="C72" s="189"/>
      <c r="D72" s="103" t="s">
        <v>111</v>
      </c>
      <c r="E72" s="189"/>
      <c r="F72" s="189"/>
    </row>
    <row r="73" spans="1:7" ht="36.75" customHeight="1">
      <c r="A73" s="189"/>
      <c r="B73" s="203"/>
      <c r="C73" s="189"/>
      <c r="D73" s="104" t="s">
        <v>285</v>
      </c>
      <c r="E73" s="189"/>
      <c r="F73" s="189"/>
    </row>
    <row r="74" spans="1:7" ht="44.4">
      <c r="A74" s="189"/>
      <c r="B74" s="203"/>
      <c r="C74" s="189"/>
      <c r="D74" s="105" t="s">
        <v>286</v>
      </c>
      <c r="E74" s="189"/>
      <c r="F74" s="189"/>
    </row>
    <row r="75" spans="1:7">
      <c r="A75" s="101"/>
      <c r="B75" s="32"/>
      <c r="C75" s="101"/>
      <c r="D75" s="107"/>
      <c r="E75" s="101"/>
      <c r="F75" s="101"/>
    </row>
    <row r="76" spans="1:7">
      <c r="A76" s="24"/>
      <c r="B76" s="24"/>
      <c r="G76" s="33"/>
    </row>
    <row r="77" spans="1:7">
      <c r="A77" s="193" t="s">
        <v>148</v>
      </c>
      <c r="B77" s="193"/>
      <c r="G77" s="96"/>
    </row>
    <row r="78" spans="1:7">
      <c r="A78" s="11" t="s">
        <v>147</v>
      </c>
      <c r="E78" s="192" t="s">
        <v>42</v>
      </c>
      <c r="F78" s="192"/>
    </row>
  </sheetData>
  <mergeCells count="73">
    <mergeCell ref="A77:B77"/>
    <mergeCell ref="A71:A74"/>
    <mergeCell ref="B71:B74"/>
    <mergeCell ref="C71:C74"/>
    <mergeCell ref="E71:E74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E3:F3"/>
    <mergeCell ref="E2:F2"/>
    <mergeCell ref="A9:F9"/>
    <mergeCell ref="A10:F10"/>
    <mergeCell ref="A11:F11"/>
    <mergeCell ref="A16:F16"/>
    <mergeCell ref="A17:A22"/>
    <mergeCell ref="B17:B22"/>
    <mergeCell ref="C17:C22"/>
    <mergeCell ref="E17:E22"/>
    <mergeCell ref="F17:F22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5"/>
  <sheetViews>
    <sheetView view="pageBreakPreview" zoomScale="60" zoomScaleNormal="82" workbookViewId="0">
      <selection activeCell="P27" sqref="P27"/>
    </sheetView>
  </sheetViews>
  <sheetFormatPr defaultRowHeight="15.6"/>
  <cols>
    <col min="1" max="1" width="6.5546875" style="11" customWidth="1"/>
    <col min="2" max="2" width="40.33203125" style="11" customWidth="1"/>
    <col min="3" max="3" width="8.6640625" style="11" customWidth="1"/>
    <col min="4" max="8" width="15.6640625" style="11" customWidth="1"/>
    <col min="9" max="9" width="13.77734375" style="11" customWidth="1"/>
    <col min="10" max="10" width="14.21875" style="11" customWidth="1"/>
    <col min="11" max="11" width="15.6640625" style="11" customWidth="1"/>
  </cols>
  <sheetData>
    <row r="1" spans="1:11" ht="15" customHeight="1">
      <c r="H1" s="187" t="s">
        <v>0</v>
      </c>
      <c r="I1" s="181"/>
      <c r="J1" s="181"/>
      <c r="K1" s="181"/>
    </row>
    <row r="2" spans="1:11">
      <c r="H2" s="180" t="s">
        <v>149</v>
      </c>
      <c r="I2" s="181"/>
      <c r="J2" s="181"/>
      <c r="K2" s="181"/>
    </row>
    <row r="3" spans="1:11">
      <c r="H3" s="183" t="s">
        <v>150</v>
      </c>
      <c r="I3" s="183"/>
      <c r="J3" s="183"/>
      <c r="K3" s="183"/>
    </row>
    <row r="4" spans="1:11">
      <c r="H4" s="183" t="s">
        <v>147</v>
      </c>
      <c r="I4" s="183"/>
      <c r="J4" s="183"/>
      <c r="K4" s="183"/>
    </row>
    <row r="5" spans="1:11" ht="18.75" customHeight="1">
      <c r="H5" s="187" t="s">
        <v>153</v>
      </c>
      <c r="I5" s="181"/>
      <c r="J5" s="181"/>
      <c r="K5" s="181"/>
    </row>
    <row r="7" spans="1:11">
      <c r="H7" s="129"/>
      <c r="I7" s="129"/>
      <c r="J7" s="129"/>
      <c r="K7" s="129"/>
    </row>
    <row r="8" spans="1:11" ht="15" customHeight="1">
      <c r="A8" s="188" t="s">
        <v>263</v>
      </c>
      <c r="B8" s="188"/>
      <c r="C8" s="188"/>
      <c r="D8" s="188"/>
      <c r="E8" s="188"/>
      <c r="F8" s="188"/>
      <c r="G8" s="188"/>
      <c r="H8" s="188"/>
      <c r="I8" s="188"/>
      <c r="J8" s="188"/>
      <c r="K8" s="188"/>
    </row>
    <row r="9" spans="1:11" ht="15.75" customHeight="1">
      <c r="A9" s="188" t="s">
        <v>311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</row>
    <row r="10" spans="1:11" ht="15" customHeight="1">
      <c r="A10" s="130"/>
      <c r="B10" s="188" t="s">
        <v>264</v>
      </c>
      <c r="C10" s="188"/>
      <c r="D10" s="188"/>
      <c r="E10" s="188"/>
      <c r="F10" s="188"/>
      <c r="G10" s="188"/>
      <c r="H10" s="188"/>
      <c r="I10" s="188"/>
      <c r="J10" s="188"/>
      <c r="K10" s="130"/>
    </row>
    <row r="12" spans="1:11">
      <c r="A12" s="189" t="s">
        <v>2</v>
      </c>
      <c r="B12" s="190" t="s">
        <v>3</v>
      </c>
      <c r="C12" s="189" t="s">
        <v>4</v>
      </c>
      <c r="D12" s="184" t="s">
        <v>5</v>
      </c>
      <c r="E12" s="185"/>
      <c r="F12" s="185"/>
      <c r="G12" s="185"/>
      <c r="H12" s="185"/>
      <c r="I12" s="185"/>
      <c r="J12" s="185"/>
      <c r="K12" s="186"/>
    </row>
    <row r="13" spans="1:11">
      <c r="A13" s="189"/>
      <c r="B13" s="190"/>
      <c r="C13" s="189"/>
      <c r="D13" s="131">
        <v>2021</v>
      </c>
      <c r="E13" s="131">
        <v>2022</v>
      </c>
      <c r="F13" s="132">
        <v>2023</v>
      </c>
      <c r="G13" s="132">
        <v>2024</v>
      </c>
      <c r="H13" s="132">
        <v>2025</v>
      </c>
      <c r="I13" s="132">
        <v>2026</v>
      </c>
      <c r="J13" s="132">
        <v>2027</v>
      </c>
      <c r="K13" s="132">
        <v>2028</v>
      </c>
    </row>
    <row r="14" spans="1:11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>
      <c r="A15" s="177" t="s">
        <v>254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9"/>
    </row>
    <row r="16" spans="1:11" ht="85.8" customHeight="1">
      <c r="A16" s="69">
        <v>1</v>
      </c>
      <c r="B16" s="134" t="s">
        <v>191</v>
      </c>
      <c r="C16" s="131" t="s">
        <v>6</v>
      </c>
      <c r="D16" s="131" t="s">
        <v>7</v>
      </c>
      <c r="E16" s="131" t="s">
        <v>7</v>
      </c>
      <c r="F16" s="131" t="s">
        <v>7</v>
      </c>
      <c r="G16" s="131" t="s">
        <v>7</v>
      </c>
      <c r="H16" s="131" t="s">
        <v>7</v>
      </c>
      <c r="I16" s="131" t="s">
        <v>7</v>
      </c>
      <c r="J16" s="131" t="s">
        <v>7</v>
      </c>
      <c r="K16" s="131" t="s">
        <v>7</v>
      </c>
    </row>
    <row r="17" spans="1:11" ht="105.6" customHeight="1">
      <c r="A17" s="69">
        <v>2</v>
      </c>
      <c r="B17" s="134" t="s">
        <v>215</v>
      </c>
      <c r="C17" s="131" t="s">
        <v>6</v>
      </c>
      <c r="D17" s="131" t="s">
        <v>8</v>
      </c>
      <c r="E17" s="131" t="s">
        <v>8</v>
      </c>
      <c r="F17" s="131" t="s">
        <v>8</v>
      </c>
      <c r="G17" s="131" t="s">
        <v>8</v>
      </c>
      <c r="H17" s="131" t="s">
        <v>8</v>
      </c>
      <c r="I17" s="131" t="s">
        <v>8</v>
      </c>
      <c r="J17" s="131" t="s">
        <v>8</v>
      </c>
      <c r="K17" s="131" t="s">
        <v>8</v>
      </c>
    </row>
    <row r="18" spans="1:11" ht="41.4" customHeight="1">
      <c r="A18" s="69">
        <v>3</v>
      </c>
      <c r="B18" s="134" t="s">
        <v>9</v>
      </c>
      <c r="C18" s="131" t="s">
        <v>10</v>
      </c>
      <c r="D18" s="131" t="s">
        <v>11</v>
      </c>
      <c r="E18" s="131" t="s">
        <v>11</v>
      </c>
      <c r="F18" s="131" t="s">
        <v>11</v>
      </c>
      <c r="G18" s="131" t="s">
        <v>11</v>
      </c>
      <c r="H18" s="131" t="s">
        <v>11</v>
      </c>
      <c r="I18" s="131" t="s">
        <v>11</v>
      </c>
      <c r="J18" s="131" t="s">
        <v>11</v>
      </c>
      <c r="K18" s="131" t="s">
        <v>11</v>
      </c>
    </row>
    <row r="19" spans="1:11">
      <c r="A19" s="191" t="s">
        <v>251</v>
      </c>
      <c r="B19" s="191"/>
      <c r="C19" s="191"/>
      <c r="D19" s="191"/>
      <c r="E19" s="191"/>
      <c r="F19" s="191"/>
      <c r="G19" s="191"/>
      <c r="H19" s="191"/>
      <c r="I19" s="191"/>
      <c r="J19" s="191"/>
      <c r="K19" s="191"/>
    </row>
    <row r="20" spans="1:11">
      <c r="A20" s="176" t="s">
        <v>12</v>
      </c>
      <c r="B20" s="176"/>
      <c r="C20" s="176"/>
      <c r="D20" s="176"/>
      <c r="E20" s="176"/>
      <c r="F20" s="176"/>
      <c r="G20" s="176"/>
      <c r="H20" s="176"/>
      <c r="I20" s="176"/>
      <c r="J20" s="176"/>
      <c r="K20" s="176"/>
    </row>
    <row r="21" spans="1:11" ht="157.19999999999999" customHeight="1">
      <c r="A21" s="69" t="s">
        <v>13</v>
      </c>
      <c r="B21" s="134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>
      <c r="A22" s="176" t="s">
        <v>200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</row>
    <row r="23" spans="1:11" ht="121.2" customHeight="1">
      <c r="A23" s="69" t="s">
        <v>15</v>
      </c>
      <c r="B23" s="134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>
      <c r="A24" s="176" t="s">
        <v>201</v>
      </c>
      <c r="B24" s="176"/>
      <c r="C24" s="176"/>
      <c r="D24" s="176"/>
      <c r="E24" s="176"/>
      <c r="F24" s="176"/>
      <c r="G24" s="176"/>
      <c r="H24" s="176"/>
      <c r="I24" s="176"/>
      <c r="J24" s="176"/>
      <c r="K24" s="176"/>
    </row>
    <row r="25" spans="1:11" ht="171" customHeight="1">
      <c r="A25" s="69" t="s">
        <v>43</v>
      </c>
      <c r="B25" s="134" t="s">
        <v>193</v>
      </c>
      <c r="C25" s="131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00.4" customHeight="1">
      <c r="A26" s="69" t="s">
        <v>18</v>
      </c>
      <c r="B26" s="134" t="s">
        <v>195</v>
      </c>
      <c r="C26" s="131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05.2" customHeight="1">
      <c r="A27" s="133" t="s">
        <v>19</v>
      </c>
      <c r="B27" s="128" t="s">
        <v>196</v>
      </c>
      <c r="C27" s="128" t="s">
        <v>14</v>
      </c>
      <c r="D27" s="131" t="s">
        <v>127</v>
      </c>
      <c r="E27" s="131" t="s">
        <v>127</v>
      </c>
      <c r="F27" s="131" t="s">
        <v>127</v>
      </c>
      <c r="G27" s="131" t="s">
        <v>127</v>
      </c>
      <c r="H27" s="131" t="s">
        <v>127</v>
      </c>
      <c r="I27" s="131" t="s">
        <v>127</v>
      </c>
      <c r="J27" s="131" t="s">
        <v>127</v>
      </c>
      <c r="K27" s="131" t="s">
        <v>127</v>
      </c>
    </row>
    <row r="28" spans="1:11">
      <c r="A28" s="176" t="s">
        <v>198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</row>
    <row r="29" spans="1:11" ht="93.6">
      <c r="A29" s="163" t="s">
        <v>20</v>
      </c>
      <c r="B29" s="164" t="s">
        <v>197</v>
      </c>
      <c r="C29" s="163" t="s">
        <v>6</v>
      </c>
      <c r="D29" s="163" t="s">
        <v>21</v>
      </c>
      <c r="E29" s="163" t="s">
        <v>21</v>
      </c>
      <c r="F29" s="163" t="s">
        <v>21</v>
      </c>
      <c r="G29" s="163">
        <v>0</v>
      </c>
      <c r="H29" s="163">
        <v>0</v>
      </c>
      <c r="I29" s="163">
        <v>0</v>
      </c>
      <c r="J29" s="163">
        <v>0</v>
      </c>
      <c r="K29" s="163">
        <v>0</v>
      </c>
    </row>
    <row r="30" spans="1:11">
      <c r="A30" s="176" t="s">
        <v>199</v>
      </c>
      <c r="B30" s="176"/>
      <c r="C30" s="176"/>
      <c r="D30" s="176"/>
      <c r="E30" s="176"/>
      <c r="F30" s="176"/>
      <c r="G30" s="176"/>
      <c r="H30" s="176"/>
      <c r="I30" s="176"/>
      <c r="J30" s="176"/>
      <c r="K30" s="176"/>
    </row>
    <row r="31" spans="1:11" ht="102" customHeight="1">
      <c r="A31" s="69" t="s">
        <v>22</v>
      </c>
      <c r="B31" s="134" t="s">
        <v>23</v>
      </c>
      <c r="C31" s="131" t="s">
        <v>6</v>
      </c>
      <c r="D31" s="131" t="s">
        <v>24</v>
      </c>
      <c r="E31" s="131" t="s">
        <v>24</v>
      </c>
      <c r="F31" s="131" t="s">
        <v>24</v>
      </c>
      <c r="G31" s="131" t="s">
        <v>24</v>
      </c>
      <c r="H31" s="131" t="s">
        <v>24</v>
      </c>
      <c r="I31" s="131" t="s">
        <v>24</v>
      </c>
      <c r="J31" s="131" t="s">
        <v>24</v>
      </c>
      <c r="K31" s="131" t="s">
        <v>24</v>
      </c>
    </row>
    <row r="32" spans="1:11">
      <c r="A32" s="176" t="s">
        <v>146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</row>
    <row r="33" spans="1:11" ht="140.4">
      <c r="A33" s="131" t="s">
        <v>25</v>
      </c>
      <c r="B33" s="134" t="s">
        <v>202</v>
      </c>
      <c r="C33" s="131" t="s">
        <v>6</v>
      </c>
      <c r="D33" s="131">
        <v>100</v>
      </c>
      <c r="E33" s="131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>
      <c r="A34" s="176" t="s">
        <v>203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</row>
    <row r="35" spans="1:11" ht="132" customHeight="1">
      <c r="A35" s="133" t="s">
        <v>26</v>
      </c>
      <c r="B35" s="134" t="s">
        <v>204</v>
      </c>
      <c r="C35" s="128" t="s">
        <v>27</v>
      </c>
      <c r="D35" s="131" t="s">
        <v>28</v>
      </c>
      <c r="E35" s="131" t="s">
        <v>28</v>
      </c>
      <c r="F35" s="131" t="s">
        <v>28</v>
      </c>
      <c r="G35" s="131" t="s">
        <v>28</v>
      </c>
      <c r="H35" s="131" t="s">
        <v>28</v>
      </c>
      <c r="I35" s="131" t="s">
        <v>28</v>
      </c>
      <c r="J35" s="131" t="s">
        <v>28</v>
      </c>
      <c r="K35" s="131" t="s">
        <v>28</v>
      </c>
    </row>
    <row r="36" spans="1:11">
      <c r="A36" s="176" t="s">
        <v>252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</row>
    <row r="37" spans="1:11">
      <c r="A37" s="176" t="s">
        <v>205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</row>
    <row r="38" spans="1:11" ht="138">
      <c r="A38" s="131" t="s">
        <v>29</v>
      </c>
      <c r="B38" s="134" t="s">
        <v>206</v>
      </c>
      <c r="C38" s="131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>
      <c r="A39" s="176" t="s">
        <v>30</v>
      </c>
      <c r="B39" s="176"/>
      <c r="C39" s="176"/>
      <c r="D39" s="176"/>
      <c r="E39" s="176"/>
      <c r="F39" s="176"/>
      <c r="G39" s="176"/>
      <c r="H39" s="176"/>
      <c r="I39" s="176"/>
      <c r="J39" s="176"/>
      <c r="K39" s="176"/>
    </row>
    <row r="40" spans="1:11" ht="265.2">
      <c r="A40" s="69" t="s">
        <v>31</v>
      </c>
      <c r="B40" s="134" t="s">
        <v>207</v>
      </c>
      <c r="C40" s="131" t="s">
        <v>6</v>
      </c>
      <c r="D40" s="131">
        <v>100</v>
      </c>
      <c r="E40" s="131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>
      <c r="A41" s="176" t="s">
        <v>32</v>
      </c>
      <c r="B41" s="176"/>
      <c r="C41" s="176"/>
      <c r="D41" s="176"/>
      <c r="E41" s="176"/>
      <c r="F41" s="176"/>
      <c r="G41" s="176"/>
      <c r="H41" s="176"/>
      <c r="I41" s="176"/>
      <c r="J41" s="176"/>
      <c r="K41" s="176"/>
    </row>
    <row r="42" spans="1:11" ht="284.39999999999998" customHeight="1">
      <c r="A42" s="133" t="s">
        <v>33</v>
      </c>
      <c r="B42" s="134" t="s">
        <v>208</v>
      </c>
      <c r="C42" s="128" t="s">
        <v>6</v>
      </c>
      <c r="D42" s="131">
        <v>100</v>
      </c>
      <c r="E42" s="131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>
      <c r="A43" s="176" t="s">
        <v>34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</row>
    <row r="44" spans="1:11" ht="183.6" customHeight="1">
      <c r="A44" s="69" t="s">
        <v>35</v>
      </c>
      <c r="B44" s="134" t="s">
        <v>209</v>
      </c>
      <c r="C44" s="131" t="s">
        <v>6</v>
      </c>
      <c r="D44" s="131">
        <v>100</v>
      </c>
      <c r="E44" s="131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>
      <c r="A45" s="176" t="s">
        <v>36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</row>
    <row r="46" spans="1:11" ht="57" customHeight="1">
      <c r="A46" s="69" t="s">
        <v>37</v>
      </c>
      <c r="B46" s="134" t="s">
        <v>38</v>
      </c>
      <c r="C46" s="131" t="s">
        <v>10</v>
      </c>
      <c r="D46" s="131" t="s">
        <v>11</v>
      </c>
      <c r="E46" s="131" t="s">
        <v>39</v>
      </c>
      <c r="F46" s="131" t="s">
        <v>11</v>
      </c>
      <c r="G46" s="131" t="s">
        <v>39</v>
      </c>
      <c r="H46" s="131" t="s">
        <v>39</v>
      </c>
      <c r="I46" s="131" t="s">
        <v>39</v>
      </c>
      <c r="J46" s="131" t="s">
        <v>39</v>
      </c>
      <c r="K46" s="131" t="s">
        <v>39</v>
      </c>
    </row>
    <row r="47" spans="1:11">
      <c r="A47" s="176" t="s">
        <v>253</v>
      </c>
      <c r="B47" s="176"/>
      <c r="C47" s="176"/>
      <c r="D47" s="176"/>
      <c r="E47" s="176"/>
      <c r="F47" s="176"/>
      <c r="G47" s="176"/>
      <c r="H47" s="176"/>
      <c r="I47" s="176"/>
      <c r="J47" s="176"/>
      <c r="K47" s="176"/>
    </row>
    <row r="48" spans="1:11">
      <c r="A48" s="194" t="s">
        <v>162</v>
      </c>
      <c r="B48" s="195"/>
      <c r="C48" s="195"/>
      <c r="D48" s="195"/>
      <c r="E48" s="195"/>
      <c r="F48" s="195"/>
      <c r="G48" s="195"/>
      <c r="H48" s="195"/>
      <c r="I48" s="195"/>
      <c r="J48" s="195"/>
      <c r="K48" s="196"/>
    </row>
    <row r="49" spans="1:11" ht="52.8" customHeight="1">
      <c r="A49" s="69" t="s">
        <v>44</v>
      </c>
      <c r="B49" s="134" t="s">
        <v>40</v>
      </c>
      <c r="C49" s="131" t="s">
        <v>6</v>
      </c>
      <c r="D49" s="131" t="s">
        <v>41</v>
      </c>
      <c r="E49" s="131" t="s">
        <v>41</v>
      </c>
      <c r="F49" s="131" t="s">
        <v>41</v>
      </c>
      <c r="G49" s="131" t="s">
        <v>41</v>
      </c>
      <c r="H49" s="131" t="s">
        <v>41</v>
      </c>
      <c r="I49" s="131" t="s">
        <v>41</v>
      </c>
      <c r="J49" s="131" t="s">
        <v>41</v>
      </c>
      <c r="K49" s="131" t="s">
        <v>41</v>
      </c>
    </row>
    <row r="50" spans="1:11">
      <c r="A50" s="197" t="s">
        <v>282</v>
      </c>
      <c r="B50" s="198"/>
      <c r="C50" s="198"/>
      <c r="D50" s="198"/>
      <c r="E50" s="198"/>
      <c r="F50" s="198"/>
      <c r="G50" s="198"/>
      <c r="H50" s="198"/>
      <c r="I50" s="198"/>
      <c r="J50" s="198"/>
      <c r="K50" s="199"/>
    </row>
    <row r="51" spans="1:11" ht="71.400000000000006" customHeight="1">
      <c r="A51" s="108" t="s">
        <v>280</v>
      </c>
      <c r="B51" s="134" t="s">
        <v>283</v>
      </c>
      <c r="C51" s="131" t="s">
        <v>6</v>
      </c>
      <c r="D51" s="131" t="s">
        <v>302</v>
      </c>
      <c r="E51" s="131" t="s">
        <v>41</v>
      </c>
      <c r="F51" s="131" t="s">
        <v>41</v>
      </c>
      <c r="G51" s="131" t="s">
        <v>41</v>
      </c>
      <c r="H51" s="131" t="s">
        <v>41</v>
      </c>
      <c r="I51" s="131" t="s">
        <v>41</v>
      </c>
      <c r="J51" s="131" t="s">
        <v>41</v>
      </c>
      <c r="K51" s="131" t="s">
        <v>41</v>
      </c>
    </row>
    <row r="52" spans="1:11">
      <c r="A52" s="135"/>
      <c r="B52" s="135"/>
      <c r="C52" s="135"/>
      <c r="D52" s="135"/>
      <c r="E52" s="135"/>
      <c r="F52" s="135"/>
      <c r="G52" s="135"/>
      <c r="H52" s="135"/>
      <c r="I52" s="135"/>
      <c r="J52" s="135"/>
      <c r="K52" s="135"/>
    </row>
    <row r="54" spans="1:11">
      <c r="A54" s="193" t="s">
        <v>148</v>
      </c>
      <c r="B54" s="193"/>
    </row>
    <row r="55" spans="1:11">
      <c r="A55" s="193" t="s">
        <v>147</v>
      </c>
      <c r="B55" s="193"/>
      <c r="I55" s="192" t="s">
        <v>42</v>
      </c>
      <c r="J55" s="192"/>
      <c r="K55" s="192"/>
    </row>
  </sheetData>
  <mergeCells count="33">
    <mergeCell ref="H1:K1"/>
    <mergeCell ref="H2:K2"/>
    <mergeCell ref="H3:K3"/>
    <mergeCell ref="H4:K4"/>
    <mergeCell ref="H5:K5"/>
    <mergeCell ref="A8:K8"/>
    <mergeCell ref="A9:K9"/>
    <mergeCell ref="B10:J10"/>
    <mergeCell ref="A12:A13"/>
    <mergeCell ref="B12:B13"/>
    <mergeCell ref="C12:C13"/>
    <mergeCell ref="D12:K12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</mergeCells>
  <pageMargins left="0.71" right="0.39" top="0.47" bottom="0.31" header="0.31496062992125984" footer="0.31496062992125984"/>
  <pageSetup paperSize="9" scale="72" fitToWidth="0" fitToHeight="0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72"/>
  <sheetViews>
    <sheetView view="pageBreakPreview" topLeftCell="A22" zoomScale="70" zoomScaleNormal="70" zoomScaleSheetLayoutView="70" workbookViewId="0">
      <selection activeCell="M15" sqref="M15"/>
    </sheetView>
  </sheetViews>
  <sheetFormatPr defaultRowHeight="15.6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/>
    <row r="2" spans="1:6">
      <c r="B2" s="154"/>
      <c r="C2" s="154"/>
      <c r="D2" s="154"/>
      <c r="E2" s="205" t="s">
        <v>305</v>
      </c>
      <c r="F2" s="205"/>
    </row>
    <row r="3" spans="1:6" ht="30.75" customHeight="1">
      <c r="B3" s="154"/>
      <c r="C3" s="154"/>
      <c r="D3" s="154"/>
      <c r="E3" s="201" t="s">
        <v>1</v>
      </c>
      <c r="F3" s="201"/>
    </row>
    <row r="4" spans="1:6" ht="16.5" customHeight="1">
      <c r="B4" s="154"/>
      <c r="C4" s="154"/>
      <c r="D4" s="154"/>
      <c r="E4" s="201" t="s">
        <v>147</v>
      </c>
      <c r="F4" s="201"/>
    </row>
    <row r="5" spans="1:6">
      <c r="B5" s="154"/>
      <c r="C5" s="154"/>
      <c r="D5" s="154"/>
      <c r="E5" s="154" t="s">
        <v>152</v>
      </c>
      <c r="F5" s="6"/>
    </row>
    <row r="6" spans="1:6" ht="15" customHeight="1">
      <c r="B6" s="154"/>
      <c r="C6" s="154"/>
      <c r="D6" s="154"/>
      <c r="E6" s="154"/>
      <c r="F6" s="6"/>
    </row>
    <row r="7" spans="1:6" ht="23.25" customHeight="1">
      <c r="A7" s="12"/>
      <c r="B7" s="154"/>
      <c r="C7" s="154"/>
      <c r="D7" s="154"/>
      <c r="E7" s="148"/>
      <c r="F7" s="148"/>
    </row>
    <row r="8" spans="1:6">
      <c r="A8" s="204" t="s">
        <v>104</v>
      </c>
      <c r="B8" s="204"/>
      <c r="C8" s="204"/>
      <c r="D8" s="204"/>
      <c r="E8" s="204"/>
      <c r="F8" s="204"/>
    </row>
    <row r="9" spans="1:6">
      <c r="A9" s="204" t="s">
        <v>105</v>
      </c>
      <c r="B9" s="204"/>
      <c r="C9" s="204"/>
      <c r="D9" s="204"/>
      <c r="E9" s="204"/>
      <c r="F9" s="204"/>
    </row>
    <row r="10" spans="1:6">
      <c r="A10" s="204" t="s">
        <v>169</v>
      </c>
      <c r="B10" s="204"/>
      <c r="C10" s="204"/>
      <c r="D10" s="204"/>
      <c r="E10" s="204"/>
      <c r="F10" s="204"/>
    </row>
    <row r="11" spans="1:6">
      <c r="A11" s="204" t="s">
        <v>311</v>
      </c>
      <c r="B11" s="204"/>
      <c r="C11" s="204"/>
      <c r="D11" s="204"/>
      <c r="E11" s="204"/>
      <c r="F11" s="204"/>
    </row>
    <row r="12" spans="1:6" ht="17.25" customHeight="1">
      <c r="A12" s="12"/>
      <c r="B12" s="154"/>
      <c r="C12" s="154"/>
      <c r="D12" s="154"/>
      <c r="E12" s="154"/>
      <c r="F12" s="154"/>
    </row>
    <row r="13" spans="1:6" ht="93.6">
      <c r="A13" s="145" t="s">
        <v>106</v>
      </c>
      <c r="B13" s="145" t="s">
        <v>117</v>
      </c>
      <c r="C13" s="145" t="s">
        <v>107</v>
      </c>
      <c r="D13" s="145" t="s">
        <v>108</v>
      </c>
      <c r="E13" s="145" t="s">
        <v>109</v>
      </c>
      <c r="F13" s="145" t="s">
        <v>110</v>
      </c>
    </row>
    <row r="14" spans="1:6">
      <c r="A14" s="145">
        <v>1</v>
      </c>
      <c r="B14" s="145">
        <v>2</v>
      </c>
      <c r="C14" s="145">
        <v>3</v>
      </c>
      <c r="D14" s="145">
        <v>4</v>
      </c>
      <c r="E14" s="145">
        <v>5</v>
      </c>
      <c r="F14" s="145">
        <v>6</v>
      </c>
    </row>
    <row r="15" spans="1:6" ht="33.75" customHeight="1">
      <c r="A15" s="203" t="s">
        <v>211</v>
      </c>
      <c r="B15" s="203"/>
      <c r="C15" s="203"/>
      <c r="D15" s="203"/>
      <c r="E15" s="203"/>
      <c r="F15" s="203"/>
    </row>
    <row r="16" spans="1:6" ht="24.75" customHeight="1">
      <c r="A16" s="189">
        <v>1</v>
      </c>
      <c r="B16" s="206" t="s">
        <v>212</v>
      </c>
      <c r="C16" s="209" t="s">
        <v>6</v>
      </c>
      <c r="D16" s="30" t="s">
        <v>121</v>
      </c>
      <c r="E16" s="209" t="s">
        <v>213</v>
      </c>
      <c r="F16" s="210" t="s">
        <v>214</v>
      </c>
    </row>
    <row r="17" spans="1:6" ht="18.75" customHeight="1">
      <c r="A17" s="189"/>
      <c r="B17" s="207"/>
      <c r="C17" s="209"/>
      <c r="D17" s="14" t="s">
        <v>111</v>
      </c>
      <c r="E17" s="209"/>
      <c r="F17" s="211"/>
    </row>
    <row r="18" spans="1:6" ht="21.75" customHeight="1">
      <c r="A18" s="189"/>
      <c r="B18" s="207"/>
      <c r="C18" s="209"/>
      <c r="D18" s="14" t="s">
        <v>118</v>
      </c>
      <c r="E18" s="209"/>
      <c r="F18" s="211"/>
    </row>
    <row r="19" spans="1:6" ht="31.2">
      <c r="A19" s="189"/>
      <c r="B19" s="207"/>
      <c r="C19" s="209"/>
      <c r="D19" s="14" t="s">
        <v>120</v>
      </c>
      <c r="E19" s="209"/>
      <c r="F19" s="211"/>
    </row>
    <row r="20" spans="1:6">
      <c r="A20" s="189"/>
      <c r="B20" s="207"/>
      <c r="C20" s="209"/>
      <c r="D20" s="14" t="s">
        <v>119</v>
      </c>
      <c r="E20" s="209"/>
      <c r="F20" s="211"/>
    </row>
    <row r="21" spans="1:6">
      <c r="A21" s="189"/>
      <c r="B21" s="208"/>
      <c r="C21" s="209"/>
      <c r="D21" s="31" t="s">
        <v>112</v>
      </c>
      <c r="E21" s="209"/>
      <c r="F21" s="212"/>
    </row>
    <row r="22" spans="1:6" ht="19.5" customHeight="1">
      <c r="A22" s="189">
        <v>2</v>
      </c>
      <c r="B22" s="203" t="s">
        <v>215</v>
      </c>
      <c r="C22" s="189" t="s">
        <v>6</v>
      </c>
      <c r="D22" s="152" t="s">
        <v>113</v>
      </c>
      <c r="E22" s="189" t="s">
        <v>213</v>
      </c>
      <c r="F22" s="189" t="s">
        <v>214</v>
      </c>
    </row>
    <row r="23" spans="1:6">
      <c r="A23" s="189"/>
      <c r="B23" s="203"/>
      <c r="C23" s="189"/>
      <c r="D23" s="15" t="s">
        <v>111</v>
      </c>
      <c r="E23" s="189"/>
      <c r="F23" s="189"/>
    </row>
    <row r="24" spans="1:6" ht="62.4">
      <c r="A24" s="189"/>
      <c r="B24" s="203"/>
      <c r="C24" s="189"/>
      <c r="D24" s="15" t="s">
        <v>122</v>
      </c>
      <c r="E24" s="189"/>
      <c r="F24" s="189"/>
    </row>
    <row r="25" spans="1:6" ht="46.8">
      <c r="A25" s="189"/>
      <c r="B25" s="203"/>
      <c r="C25" s="189"/>
      <c r="D25" s="15" t="s">
        <v>216</v>
      </c>
      <c r="E25" s="189"/>
      <c r="F25" s="189"/>
    </row>
    <row r="26" spans="1:6" ht="31.2">
      <c r="A26" s="189"/>
      <c r="B26" s="203"/>
      <c r="C26" s="189"/>
      <c r="D26" s="15" t="s">
        <v>114</v>
      </c>
      <c r="E26" s="189"/>
      <c r="F26" s="189"/>
    </row>
    <row r="27" spans="1:6" ht="42" customHeight="1">
      <c r="A27" s="189"/>
      <c r="B27" s="203"/>
      <c r="C27" s="189"/>
      <c r="D27" s="16" t="s">
        <v>123</v>
      </c>
      <c r="E27" s="189"/>
      <c r="F27" s="189"/>
    </row>
    <row r="28" spans="1:6" ht="93.6">
      <c r="A28" s="145">
        <v>3</v>
      </c>
      <c r="B28" s="147" t="s">
        <v>124</v>
      </c>
      <c r="C28" s="145" t="s">
        <v>115</v>
      </c>
      <c r="D28" s="18" t="s">
        <v>218</v>
      </c>
      <c r="E28" s="145" t="s">
        <v>217</v>
      </c>
      <c r="F28" s="145" t="s">
        <v>214</v>
      </c>
    </row>
    <row r="29" spans="1:6">
      <c r="A29" s="197" t="s">
        <v>251</v>
      </c>
      <c r="B29" s="198"/>
      <c r="C29" s="198"/>
      <c r="D29" s="198"/>
      <c r="E29" s="198"/>
      <c r="F29" s="199"/>
    </row>
    <row r="30" spans="1:6">
      <c r="A30" s="200" t="s">
        <v>199</v>
      </c>
      <c r="B30" s="200"/>
      <c r="C30" s="200"/>
      <c r="D30" s="200"/>
      <c r="E30" s="200"/>
      <c r="F30" s="200"/>
    </row>
    <row r="31" spans="1:6" ht="25.5" customHeight="1">
      <c r="A31" s="202" t="s">
        <v>22</v>
      </c>
      <c r="B31" s="203" t="s">
        <v>223</v>
      </c>
      <c r="C31" s="189" t="s">
        <v>6</v>
      </c>
      <c r="D31" s="152" t="s">
        <v>141</v>
      </c>
      <c r="E31" s="189" t="s">
        <v>219</v>
      </c>
      <c r="F31" s="189" t="s">
        <v>214</v>
      </c>
    </row>
    <row r="32" spans="1:6">
      <c r="A32" s="189"/>
      <c r="B32" s="203"/>
      <c r="C32" s="189"/>
      <c r="D32" s="15" t="s">
        <v>111</v>
      </c>
      <c r="E32" s="189"/>
      <c r="F32" s="189"/>
    </row>
    <row r="33" spans="1:10" ht="18">
      <c r="A33" s="189"/>
      <c r="B33" s="203"/>
      <c r="C33" s="189"/>
      <c r="D33" s="15" t="s">
        <v>143</v>
      </c>
      <c r="E33" s="189"/>
      <c r="F33" s="189"/>
    </row>
    <row r="34" spans="1:10" ht="71.25" customHeight="1">
      <c r="A34" s="189"/>
      <c r="B34" s="203"/>
      <c r="C34" s="189"/>
      <c r="D34" s="16" t="s">
        <v>132</v>
      </c>
      <c r="E34" s="189"/>
      <c r="F34" s="189"/>
    </row>
    <row r="35" spans="1:10">
      <c r="A35" s="203" t="s">
        <v>146</v>
      </c>
      <c r="B35" s="203"/>
      <c r="C35" s="203"/>
      <c r="D35" s="203"/>
      <c r="E35" s="203"/>
      <c r="F35" s="203"/>
    </row>
    <row r="36" spans="1:10">
      <c r="A36" s="202" t="s">
        <v>25</v>
      </c>
      <c r="B36" s="203" t="s">
        <v>202</v>
      </c>
      <c r="C36" s="189" t="s">
        <v>6</v>
      </c>
      <c r="D36" s="155" t="s">
        <v>142</v>
      </c>
      <c r="E36" s="189" t="s">
        <v>219</v>
      </c>
      <c r="F36" s="189" t="s">
        <v>214</v>
      </c>
    </row>
    <row r="37" spans="1:10">
      <c r="A37" s="189"/>
      <c r="B37" s="203"/>
      <c r="C37" s="189"/>
      <c r="D37" s="20" t="s">
        <v>111</v>
      </c>
      <c r="E37" s="189"/>
      <c r="F37" s="189"/>
    </row>
    <row r="38" spans="1:10" ht="46.8">
      <c r="A38" s="189"/>
      <c r="B38" s="203"/>
      <c r="C38" s="189"/>
      <c r="D38" s="20" t="s">
        <v>144</v>
      </c>
      <c r="E38" s="189"/>
      <c r="F38" s="189"/>
    </row>
    <row r="39" spans="1:10" ht="88.5" customHeight="1">
      <c r="A39" s="189"/>
      <c r="B39" s="203"/>
      <c r="C39" s="189"/>
      <c r="D39" s="21" t="s">
        <v>145</v>
      </c>
      <c r="E39" s="189"/>
      <c r="F39" s="189"/>
    </row>
    <row r="40" spans="1:10">
      <c r="A40" s="200" t="s">
        <v>252</v>
      </c>
      <c r="B40" s="200"/>
      <c r="C40" s="200"/>
      <c r="D40" s="200"/>
      <c r="E40" s="200"/>
      <c r="F40" s="200"/>
      <c r="G40" s="2"/>
      <c r="H40" s="2"/>
      <c r="I40" s="2"/>
      <c r="J40" s="3"/>
    </row>
    <row r="41" spans="1:10" ht="15" customHeight="1">
      <c r="A41" s="194" t="s">
        <v>179</v>
      </c>
      <c r="B41" s="195"/>
      <c r="C41" s="195"/>
      <c r="D41" s="195"/>
      <c r="E41" s="195"/>
      <c r="F41" s="195"/>
      <c r="G41" s="4"/>
      <c r="H41" s="2"/>
      <c r="I41" s="2"/>
    </row>
    <row r="42" spans="1:10" ht="39" customHeight="1">
      <c r="A42" s="210" t="s">
        <v>31</v>
      </c>
      <c r="B42" s="206" t="s">
        <v>207</v>
      </c>
      <c r="C42" s="210" t="s">
        <v>6</v>
      </c>
      <c r="D42" s="152" t="s">
        <v>129</v>
      </c>
      <c r="E42" s="210" t="s">
        <v>219</v>
      </c>
      <c r="F42" s="210" t="s">
        <v>214</v>
      </c>
      <c r="G42" s="2"/>
      <c r="H42" s="2"/>
      <c r="I42" s="2"/>
    </row>
    <row r="43" spans="1:10" ht="33.75" customHeight="1">
      <c r="A43" s="211"/>
      <c r="B43" s="207"/>
      <c r="C43" s="211"/>
      <c r="D43" s="150" t="s">
        <v>111</v>
      </c>
      <c r="E43" s="211"/>
      <c r="F43" s="211"/>
      <c r="G43" s="2"/>
      <c r="H43" s="2"/>
      <c r="I43" s="2"/>
    </row>
    <row r="44" spans="1:10" ht="54.75" customHeight="1">
      <c r="A44" s="211"/>
      <c r="B44" s="207"/>
      <c r="C44" s="211"/>
      <c r="D44" s="150" t="s">
        <v>130</v>
      </c>
      <c r="E44" s="211"/>
      <c r="F44" s="211"/>
      <c r="G44" s="2"/>
      <c r="H44" s="2"/>
      <c r="I44" s="2"/>
    </row>
    <row r="45" spans="1:10" ht="171" customHeight="1">
      <c r="A45" s="212"/>
      <c r="B45" s="208"/>
      <c r="C45" s="212"/>
      <c r="D45" s="23" t="s">
        <v>131</v>
      </c>
      <c r="E45" s="212"/>
      <c r="F45" s="212"/>
    </row>
    <row r="46" spans="1:10">
      <c r="A46" s="194" t="s">
        <v>180</v>
      </c>
      <c r="B46" s="195"/>
      <c r="C46" s="195"/>
      <c r="D46" s="195"/>
      <c r="E46" s="195"/>
      <c r="F46" s="195"/>
      <c r="G46" s="4"/>
      <c r="H46" s="2"/>
      <c r="I46" s="2"/>
    </row>
    <row r="47" spans="1:10" ht="36.75" customHeight="1">
      <c r="A47" s="189" t="s">
        <v>33</v>
      </c>
      <c r="B47" s="206" t="s">
        <v>208</v>
      </c>
      <c r="C47" s="189" t="s">
        <v>6</v>
      </c>
      <c r="D47" s="152" t="s">
        <v>133</v>
      </c>
      <c r="E47" s="189" t="s">
        <v>219</v>
      </c>
      <c r="F47" s="189" t="s">
        <v>214</v>
      </c>
      <c r="G47" s="2"/>
      <c r="H47" s="2"/>
      <c r="I47" s="2"/>
    </row>
    <row r="48" spans="1:10">
      <c r="A48" s="189"/>
      <c r="B48" s="207"/>
      <c r="C48" s="189"/>
      <c r="D48" s="150" t="s">
        <v>111</v>
      </c>
      <c r="E48" s="189"/>
      <c r="F48" s="189"/>
      <c r="G48" s="2"/>
      <c r="H48" s="2"/>
      <c r="I48" s="2"/>
    </row>
    <row r="49" spans="1:10" ht="39.75" customHeight="1">
      <c r="A49" s="189"/>
      <c r="B49" s="207"/>
      <c r="C49" s="189"/>
      <c r="D49" s="150" t="s">
        <v>134</v>
      </c>
      <c r="E49" s="189"/>
      <c r="F49" s="189"/>
      <c r="G49" s="2"/>
      <c r="H49" s="2"/>
      <c r="I49" s="2"/>
    </row>
    <row r="50" spans="1:10" ht="234" customHeight="1">
      <c r="A50" s="189"/>
      <c r="B50" s="208"/>
      <c r="C50" s="189"/>
      <c r="D50" s="23" t="s">
        <v>131</v>
      </c>
      <c r="E50" s="189"/>
      <c r="F50" s="189"/>
    </row>
    <row r="51" spans="1:10">
      <c r="A51" s="194" t="s">
        <v>34</v>
      </c>
      <c r="B51" s="195"/>
      <c r="C51" s="195"/>
      <c r="D51" s="195"/>
      <c r="E51" s="195"/>
      <c r="F51" s="195"/>
      <c r="G51" s="4"/>
      <c r="H51" s="2"/>
      <c r="I51" s="2"/>
    </row>
    <row r="52" spans="1:10" ht="37.5" customHeight="1">
      <c r="A52" s="189" t="s">
        <v>35</v>
      </c>
      <c r="B52" s="203" t="s">
        <v>209</v>
      </c>
      <c r="C52" s="189" t="s">
        <v>6</v>
      </c>
      <c r="D52" s="9" t="s">
        <v>135</v>
      </c>
      <c r="E52" s="189" t="s">
        <v>219</v>
      </c>
      <c r="F52" s="189" t="s">
        <v>214</v>
      </c>
    </row>
    <row r="53" spans="1:10">
      <c r="A53" s="189"/>
      <c r="B53" s="203"/>
      <c r="C53" s="189"/>
      <c r="D53" s="24" t="s">
        <v>111</v>
      </c>
      <c r="E53" s="189"/>
      <c r="F53" s="189"/>
    </row>
    <row r="54" spans="1:10" ht="43.5" customHeight="1">
      <c r="A54" s="189"/>
      <c r="B54" s="203"/>
      <c r="C54" s="189"/>
      <c r="D54" s="25" t="s">
        <v>134</v>
      </c>
      <c r="E54" s="189"/>
      <c r="F54" s="189"/>
    </row>
    <row r="55" spans="1:10" ht="122.25" customHeight="1">
      <c r="A55" s="189"/>
      <c r="B55" s="203"/>
      <c r="C55" s="189"/>
      <c r="D55" s="26" t="s">
        <v>136</v>
      </c>
      <c r="E55" s="189"/>
      <c r="F55" s="189"/>
    </row>
    <row r="56" spans="1:10">
      <c r="A56" s="200" t="s">
        <v>36</v>
      </c>
      <c r="B56" s="200"/>
      <c r="C56" s="200"/>
      <c r="D56" s="200"/>
      <c r="E56" s="200"/>
      <c r="F56" s="200"/>
      <c r="G56" s="2"/>
      <c r="H56" s="2"/>
      <c r="I56" s="2"/>
    </row>
    <row r="57" spans="1:10" ht="93.6">
      <c r="A57" s="145" t="s">
        <v>37</v>
      </c>
      <c r="B57" s="147" t="s">
        <v>38</v>
      </c>
      <c r="C57" s="145" t="s">
        <v>10</v>
      </c>
      <c r="D57" s="27" t="s">
        <v>255</v>
      </c>
      <c r="E57" s="145" t="s">
        <v>219</v>
      </c>
      <c r="F57" s="145" t="s">
        <v>214</v>
      </c>
    </row>
    <row r="58" spans="1:10">
      <c r="A58" s="194" t="s">
        <v>253</v>
      </c>
      <c r="B58" s="195"/>
      <c r="C58" s="195"/>
      <c r="D58" s="195"/>
      <c r="E58" s="195"/>
      <c r="F58" s="195"/>
      <c r="G58" s="4"/>
      <c r="H58" s="2"/>
      <c r="I58" s="2"/>
      <c r="J58" s="3"/>
    </row>
    <row r="59" spans="1:10">
      <c r="A59" s="203" t="s">
        <v>162</v>
      </c>
      <c r="B59" s="203"/>
      <c r="C59" s="203"/>
      <c r="D59" s="203"/>
      <c r="E59" s="203"/>
      <c r="F59" s="203"/>
    </row>
    <row r="60" spans="1:10" ht="18" customHeight="1">
      <c r="A60" s="189" t="s">
        <v>44</v>
      </c>
      <c r="B60" s="203" t="s">
        <v>40</v>
      </c>
      <c r="C60" s="189" t="s">
        <v>6</v>
      </c>
      <c r="D60" s="10" t="s">
        <v>137</v>
      </c>
      <c r="E60" s="189" t="s">
        <v>219</v>
      </c>
      <c r="F60" s="189" t="s">
        <v>214</v>
      </c>
    </row>
    <row r="61" spans="1:10" ht="17.25" customHeight="1">
      <c r="A61" s="189"/>
      <c r="B61" s="203"/>
      <c r="C61" s="189"/>
      <c r="D61" s="28" t="s">
        <v>111</v>
      </c>
      <c r="E61" s="189"/>
      <c r="F61" s="189"/>
    </row>
    <row r="62" spans="1:10" ht="41.25" customHeight="1">
      <c r="A62" s="189"/>
      <c r="B62" s="203"/>
      <c r="C62" s="189"/>
      <c r="D62" s="20" t="s">
        <v>138</v>
      </c>
      <c r="E62" s="189"/>
      <c r="F62" s="189"/>
    </row>
    <row r="63" spans="1:10" ht="36.75" customHeight="1">
      <c r="A63" s="189"/>
      <c r="B63" s="203"/>
      <c r="C63" s="189"/>
      <c r="D63" s="21" t="s">
        <v>139</v>
      </c>
      <c r="E63" s="189"/>
      <c r="F63" s="189"/>
    </row>
    <row r="64" spans="1:10">
      <c r="A64" s="194" t="s">
        <v>282</v>
      </c>
      <c r="B64" s="195"/>
      <c r="C64" s="195"/>
      <c r="D64" s="195"/>
      <c r="E64" s="195"/>
      <c r="F64" s="196"/>
    </row>
    <row r="65" spans="1:7" ht="16.2">
      <c r="A65" s="189" t="s">
        <v>280</v>
      </c>
      <c r="B65" s="203" t="s">
        <v>283</v>
      </c>
      <c r="C65" s="189" t="s">
        <v>6</v>
      </c>
      <c r="D65" s="106" t="s">
        <v>284</v>
      </c>
      <c r="E65" s="189" t="s">
        <v>219</v>
      </c>
      <c r="F65" s="189" t="s">
        <v>214</v>
      </c>
    </row>
    <row r="66" spans="1:7" ht="14.4">
      <c r="A66" s="189"/>
      <c r="B66" s="203"/>
      <c r="C66" s="189"/>
      <c r="D66" s="103" t="s">
        <v>111</v>
      </c>
      <c r="E66" s="189"/>
      <c r="F66" s="189"/>
    </row>
    <row r="67" spans="1:7" ht="36.75" customHeight="1">
      <c r="A67" s="189"/>
      <c r="B67" s="203"/>
      <c r="C67" s="189"/>
      <c r="D67" s="104" t="s">
        <v>285</v>
      </c>
      <c r="E67" s="189"/>
      <c r="F67" s="189"/>
    </row>
    <row r="68" spans="1:7" ht="44.4">
      <c r="A68" s="189"/>
      <c r="B68" s="203"/>
      <c r="C68" s="189"/>
      <c r="D68" s="105" t="s">
        <v>286</v>
      </c>
      <c r="E68" s="189"/>
      <c r="F68" s="189"/>
    </row>
    <row r="69" spans="1:7">
      <c r="A69" s="153"/>
      <c r="B69" s="32"/>
      <c r="C69" s="153"/>
      <c r="D69" s="107"/>
      <c r="E69" s="153"/>
      <c r="F69" s="153"/>
    </row>
    <row r="70" spans="1:7">
      <c r="A70" s="24"/>
      <c r="B70" s="24"/>
      <c r="G70" s="144"/>
    </row>
    <row r="71" spans="1:7">
      <c r="A71" s="193" t="s">
        <v>148</v>
      </c>
      <c r="B71" s="193"/>
      <c r="G71" s="144"/>
    </row>
    <row r="72" spans="1:7">
      <c r="A72" s="11" t="s">
        <v>147</v>
      </c>
      <c r="E72" s="192" t="s">
        <v>42</v>
      </c>
      <c r="F72" s="192"/>
    </row>
  </sheetData>
  <mergeCells count="66">
    <mergeCell ref="A9:F9"/>
    <mergeCell ref="E2:F2"/>
    <mergeCell ref="E3:F3"/>
    <mergeCell ref="E4:F4"/>
    <mergeCell ref="A8:F8"/>
    <mergeCell ref="A29:F29"/>
    <mergeCell ref="A10:F10"/>
    <mergeCell ref="A11:F11"/>
    <mergeCell ref="A15:F15"/>
    <mergeCell ref="A16:A21"/>
    <mergeCell ref="B16:B21"/>
    <mergeCell ref="C16:C21"/>
    <mergeCell ref="E16:E21"/>
    <mergeCell ref="F16:F21"/>
    <mergeCell ref="A22:A27"/>
    <mergeCell ref="B22:B27"/>
    <mergeCell ref="C22:C27"/>
    <mergeCell ref="E22:E27"/>
    <mergeCell ref="F22:F27"/>
    <mergeCell ref="A30:F30"/>
    <mergeCell ref="A31:A34"/>
    <mergeCell ref="B31:B34"/>
    <mergeCell ref="C31:C34"/>
    <mergeCell ref="E31:E34"/>
    <mergeCell ref="F31:F34"/>
    <mergeCell ref="A35:F35"/>
    <mergeCell ref="A36:A39"/>
    <mergeCell ref="B36:B39"/>
    <mergeCell ref="C36:C39"/>
    <mergeCell ref="E36:E39"/>
    <mergeCell ref="F36:F39"/>
    <mergeCell ref="A40:F40"/>
    <mergeCell ref="A41:F41"/>
    <mergeCell ref="A42:A45"/>
    <mergeCell ref="B42:B45"/>
    <mergeCell ref="C42:C45"/>
    <mergeCell ref="E42:E45"/>
    <mergeCell ref="F42:F45"/>
    <mergeCell ref="A46:F46"/>
    <mergeCell ref="A47:A50"/>
    <mergeCell ref="B47:B50"/>
    <mergeCell ref="C47:C50"/>
    <mergeCell ref="E47:E50"/>
    <mergeCell ref="F47:F50"/>
    <mergeCell ref="A51:F51"/>
    <mergeCell ref="A52:A55"/>
    <mergeCell ref="B52:B55"/>
    <mergeCell ref="C52:C55"/>
    <mergeCell ref="E52:E55"/>
    <mergeCell ref="F52:F55"/>
    <mergeCell ref="A56:F56"/>
    <mergeCell ref="A58:F58"/>
    <mergeCell ref="A59:F59"/>
    <mergeCell ref="A60:A63"/>
    <mergeCell ref="B60:B63"/>
    <mergeCell ref="C60:C63"/>
    <mergeCell ref="E60:E63"/>
    <mergeCell ref="F60:F63"/>
    <mergeCell ref="A71:B71"/>
    <mergeCell ref="E72:F72"/>
    <mergeCell ref="A64:F64"/>
    <mergeCell ref="A65:A68"/>
    <mergeCell ref="B65:B68"/>
    <mergeCell ref="C65:C68"/>
    <mergeCell ref="E65:E68"/>
    <mergeCell ref="F65:F68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86"/>
  <sheetViews>
    <sheetView tabSelected="1" view="pageBreakPreview" zoomScale="80" zoomScaleNormal="80" zoomScaleSheetLayoutView="80" workbookViewId="0">
      <selection activeCell="K18" sqref="K18"/>
    </sheetView>
  </sheetViews>
  <sheetFormatPr defaultRowHeight="15.6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>
      <c r="F1" s="11" t="s">
        <v>0</v>
      </c>
      <c r="G1" s="115"/>
      <c r="H1" s="115"/>
    </row>
    <row r="2" spans="1:8" ht="15.75" customHeight="1">
      <c r="F2" s="11" t="s">
        <v>149</v>
      </c>
      <c r="G2" s="118"/>
      <c r="H2" s="118"/>
    </row>
    <row r="3" spans="1:8" ht="15.75" customHeight="1">
      <c r="F3" s="11" t="s">
        <v>258</v>
      </c>
      <c r="G3" s="118"/>
      <c r="H3" s="118"/>
    </row>
    <row r="4" spans="1:8" ht="17.25" customHeight="1">
      <c r="F4" s="11" t="s">
        <v>147</v>
      </c>
      <c r="G4" s="118"/>
      <c r="H4" s="118"/>
    </row>
    <row r="5" spans="1:8">
      <c r="F5" s="11" t="s">
        <v>152</v>
      </c>
      <c r="G5" s="116"/>
      <c r="H5" s="116"/>
    </row>
    <row r="7" spans="1:8" ht="15.75" customHeight="1">
      <c r="A7" s="188" t="s">
        <v>265</v>
      </c>
      <c r="B7" s="188"/>
      <c r="C7" s="188"/>
      <c r="D7" s="188"/>
      <c r="E7" s="188"/>
      <c r="F7" s="188"/>
      <c r="G7" s="188"/>
      <c r="H7" s="119"/>
    </row>
    <row r="8" spans="1:8" ht="31.5" customHeight="1">
      <c r="A8" s="119"/>
      <c r="B8" s="188" t="s">
        <v>311</v>
      </c>
      <c r="C8" s="188"/>
      <c r="D8" s="188"/>
      <c r="E8" s="188"/>
      <c r="F8" s="188"/>
      <c r="G8" s="188"/>
      <c r="H8" s="119"/>
    </row>
    <row r="9" spans="1:8">
      <c r="A9" s="119"/>
      <c r="B9" s="216" t="s">
        <v>308</v>
      </c>
      <c r="C9" s="216"/>
      <c r="D9" s="216"/>
      <c r="E9" s="216"/>
      <c r="F9" s="216"/>
      <c r="G9" s="216"/>
      <c r="H9" s="122"/>
    </row>
    <row r="10" spans="1:8" ht="9.75" customHeight="1">
      <c r="A10" s="223"/>
      <c r="B10" s="223"/>
      <c r="C10" s="223"/>
      <c r="D10" s="223"/>
      <c r="E10" s="223"/>
      <c r="F10" s="223"/>
      <c r="H10" s="124"/>
    </row>
    <row r="11" spans="1:8" ht="33.75" customHeight="1">
      <c r="A11" s="224" t="s">
        <v>47</v>
      </c>
      <c r="B11" s="225" t="s">
        <v>65</v>
      </c>
      <c r="C11" s="190" t="s">
        <v>66</v>
      </c>
      <c r="D11" s="217" t="s">
        <v>68</v>
      </c>
      <c r="E11" s="219" t="s">
        <v>256</v>
      </c>
      <c r="F11" s="220"/>
      <c r="G11" s="220"/>
      <c r="H11" s="221"/>
    </row>
    <row r="12" spans="1:8" ht="36.75" customHeight="1">
      <c r="A12" s="224"/>
      <c r="B12" s="225"/>
      <c r="C12" s="190"/>
      <c r="D12" s="218"/>
      <c r="E12" s="121" t="s">
        <v>158</v>
      </c>
      <c r="F12" s="120" t="s">
        <v>96</v>
      </c>
      <c r="G12" s="123" t="s">
        <v>157</v>
      </c>
      <c r="H12" s="120" t="s">
        <v>257</v>
      </c>
    </row>
    <row r="13" spans="1:8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114">
        <v>7</v>
      </c>
      <c r="H13" s="69">
        <v>8</v>
      </c>
    </row>
    <row r="14" spans="1:8">
      <c r="A14" s="210" t="s">
        <v>67</v>
      </c>
      <c r="B14" s="210" t="s">
        <v>227</v>
      </c>
      <c r="C14" s="120" t="s">
        <v>68</v>
      </c>
      <c r="D14" s="72">
        <f>D16+D17+D18+D19+D20</f>
        <v>166536.80000000002</v>
      </c>
      <c r="E14" s="72">
        <f t="shared" ref="E14:H14" si="0">E16+E17+E18+E19+E20</f>
        <v>0</v>
      </c>
      <c r="F14" s="72">
        <f t="shared" si="0"/>
        <v>45935.799999999996</v>
      </c>
      <c r="G14" s="72">
        <f t="shared" si="0"/>
        <v>120601</v>
      </c>
      <c r="H14" s="72">
        <f t="shared" si="0"/>
        <v>0</v>
      </c>
    </row>
    <row r="15" spans="1:8">
      <c r="A15" s="211"/>
      <c r="B15" s="211"/>
      <c r="C15" s="121" t="s">
        <v>69</v>
      </c>
      <c r="D15" s="72"/>
      <c r="E15" s="72"/>
      <c r="F15" s="72"/>
      <c r="G15" s="81"/>
      <c r="H15" s="72"/>
    </row>
    <row r="16" spans="1:8" ht="62.4">
      <c r="A16" s="211"/>
      <c r="B16" s="211"/>
      <c r="C16" s="120" t="s">
        <v>214</v>
      </c>
      <c r="D16" s="72">
        <f t="shared" ref="D16:D19" si="1">SUM(E16:H16)</f>
        <v>161564</v>
      </c>
      <c r="E16" s="72">
        <f>E23+E55+E73</f>
        <v>0</v>
      </c>
      <c r="F16" s="72">
        <f>F23+F55+F73</f>
        <v>42405.1</v>
      </c>
      <c r="G16" s="72">
        <f>G23+G55+G73</f>
        <v>119158.90000000001</v>
      </c>
      <c r="H16" s="72">
        <f>H23+H55+H73</f>
        <v>0</v>
      </c>
    </row>
    <row r="17" spans="1:12" ht="47.25" customHeight="1">
      <c r="A17" s="211"/>
      <c r="B17" s="211"/>
      <c r="C17" s="120" t="s">
        <v>224</v>
      </c>
      <c r="D17" s="72">
        <f t="shared" si="1"/>
        <v>3839.6</v>
      </c>
      <c r="E17" s="72">
        <f t="shared" ref="E17:G17" si="2">E24</f>
        <v>0</v>
      </c>
      <c r="F17" s="72">
        <f t="shared" si="2"/>
        <v>3530.7</v>
      </c>
      <c r="G17" s="72">
        <f t="shared" si="2"/>
        <v>308.90000000000003</v>
      </c>
      <c r="H17" s="72">
        <f>H24</f>
        <v>0</v>
      </c>
    </row>
    <row r="18" spans="1:12" ht="78">
      <c r="A18" s="211"/>
      <c r="B18" s="211"/>
      <c r="C18" s="120" t="s">
        <v>225</v>
      </c>
      <c r="D18" s="72">
        <f t="shared" si="1"/>
        <v>189.7</v>
      </c>
      <c r="E18" s="72">
        <f t="shared" ref="E18:G18" si="3">E27</f>
        <v>0</v>
      </c>
      <c r="F18" s="72">
        <f t="shared" si="3"/>
        <v>0</v>
      </c>
      <c r="G18" s="72">
        <f t="shared" si="3"/>
        <v>189.7</v>
      </c>
      <c r="H18" s="72">
        <f>H27</f>
        <v>0</v>
      </c>
      <c r="L18" t="s">
        <v>87</v>
      </c>
    </row>
    <row r="19" spans="1:12" ht="78">
      <c r="A19" s="211"/>
      <c r="B19" s="211"/>
      <c r="C19" s="120" t="s">
        <v>226</v>
      </c>
      <c r="D19" s="72">
        <f t="shared" si="1"/>
        <v>943.5</v>
      </c>
      <c r="E19" s="72">
        <f t="shared" ref="E19:G19" si="4">E25</f>
        <v>0</v>
      </c>
      <c r="F19" s="72">
        <f>F25</f>
        <v>0</v>
      </c>
      <c r="G19" s="72">
        <f t="shared" si="4"/>
        <v>943.5</v>
      </c>
      <c r="H19" s="72">
        <f>H25</f>
        <v>0</v>
      </c>
    </row>
    <row r="20" spans="1:12" ht="78">
      <c r="A20" s="212"/>
      <c r="B20" s="212"/>
      <c r="C20" s="120" t="s">
        <v>228</v>
      </c>
      <c r="D20" s="72">
        <f>SUM(E20:H20)</f>
        <v>0</v>
      </c>
      <c r="E20" s="72">
        <f>E26</f>
        <v>0</v>
      </c>
      <c r="F20" s="72">
        <f t="shared" ref="F20:H20" si="5">F26</f>
        <v>0</v>
      </c>
      <c r="G20" s="72">
        <f t="shared" si="5"/>
        <v>0</v>
      </c>
      <c r="H20" s="72">
        <f t="shared" si="5"/>
        <v>0</v>
      </c>
    </row>
    <row r="21" spans="1:12">
      <c r="A21" s="189" t="s">
        <v>70</v>
      </c>
      <c r="B21" s="189" t="s">
        <v>71</v>
      </c>
      <c r="C21" s="120" t="s">
        <v>68</v>
      </c>
      <c r="D21" s="72">
        <f>SUM(E21:H21)</f>
        <v>7257.5</v>
      </c>
      <c r="E21" s="72">
        <f t="shared" ref="E21:G21" si="6">SUM(E23:E27)</f>
        <v>0</v>
      </c>
      <c r="F21" s="72">
        <f t="shared" si="6"/>
        <v>4964.6000000000004</v>
      </c>
      <c r="G21" s="72">
        <f t="shared" si="6"/>
        <v>2292.8999999999996</v>
      </c>
      <c r="H21" s="72">
        <f>SUM(H23:H27)</f>
        <v>0</v>
      </c>
    </row>
    <row r="22" spans="1:12">
      <c r="A22" s="189"/>
      <c r="B22" s="189"/>
      <c r="C22" s="121" t="s">
        <v>69</v>
      </c>
      <c r="D22" s="72"/>
      <c r="E22" s="72"/>
      <c r="F22" s="72"/>
      <c r="G22" s="81"/>
      <c r="H22" s="72"/>
    </row>
    <row r="23" spans="1:12" ht="62.4">
      <c r="A23" s="189"/>
      <c r="B23" s="189"/>
      <c r="C23" s="120" t="s">
        <v>214</v>
      </c>
      <c r="D23" s="72">
        <f t="shared" ref="D23:D28" si="7">SUM(E23:H23)</f>
        <v>2284.6999999999998</v>
      </c>
      <c r="E23" s="72">
        <f>E30+E33+E39+E46+E49+E52</f>
        <v>0</v>
      </c>
      <c r="F23" s="72">
        <f>F30+F33+F39+F46+F49+F52</f>
        <v>1433.9</v>
      </c>
      <c r="G23" s="72">
        <f>G30+G33+G39+G46+G49+G52</f>
        <v>850.8</v>
      </c>
      <c r="H23" s="72">
        <f>H30+H33+H39+H46+H49+H52</f>
        <v>0</v>
      </c>
    </row>
    <row r="24" spans="1:12" ht="46.8">
      <c r="A24" s="189"/>
      <c r="B24" s="189"/>
      <c r="C24" s="120" t="s">
        <v>224</v>
      </c>
      <c r="D24" s="72">
        <f t="shared" si="7"/>
        <v>3839.6</v>
      </c>
      <c r="E24" s="72">
        <f t="shared" ref="E24:G24" si="8">E40</f>
        <v>0</v>
      </c>
      <c r="F24" s="72">
        <f t="shared" si="8"/>
        <v>3530.7</v>
      </c>
      <c r="G24" s="72">
        <f t="shared" si="8"/>
        <v>308.90000000000003</v>
      </c>
      <c r="H24" s="72">
        <f>H40</f>
        <v>0</v>
      </c>
    </row>
    <row r="25" spans="1:12" ht="78">
      <c r="A25" s="189"/>
      <c r="B25" s="189"/>
      <c r="C25" s="120" t="s">
        <v>226</v>
      </c>
      <c r="D25" s="72">
        <f t="shared" si="7"/>
        <v>943.5</v>
      </c>
      <c r="E25" s="72">
        <f t="shared" ref="E25:G25" si="9">E43</f>
        <v>0</v>
      </c>
      <c r="F25" s="72">
        <f t="shared" si="9"/>
        <v>0</v>
      </c>
      <c r="G25" s="72">
        <f t="shared" si="9"/>
        <v>943.5</v>
      </c>
      <c r="H25" s="72">
        <f>H43</f>
        <v>0</v>
      </c>
    </row>
    <row r="26" spans="1:12" ht="78" hidden="1">
      <c r="A26" s="189"/>
      <c r="B26" s="189"/>
      <c r="C26" s="127" t="s">
        <v>228</v>
      </c>
      <c r="D26" s="72">
        <f t="shared" si="7"/>
        <v>0</v>
      </c>
      <c r="E26" s="72">
        <f>[1]Прил.5.!G52</f>
        <v>0</v>
      </c>
      <c r="F26" s="72">
        <f>[1]Прил.5.!H52</f>
        <v>0</v>
      </c>
      <c r="G26" s="72">
        <f>[1]Прил.5.!I52</f>
        <v>0</v>
      </c>
      <c r="H26" s="72">
        <f>[1]Прил.5.!J52</f>
        <v>0</v>
      </c>
    </row>
    <row r="27" spans="1:12" ht="78" hidden="1">
      <c r="A27" s="189"/>
      <c r="B27" s="189"/>
      <c r="C27" s="120" t="s">
        <v>225</v>
      </c>
      <c r="D27" s="72">
        <f t="shared" si="7"/>
        <v>189.7</v>
      </c>
      <c r="E27" s="72">
        <f t="shared" ref="E27:G27" si="10">E41</f>
        <v>0</v>
      </c>
      <c r="F27" s="72">
        <f t="shared" si="10"/>
        <v>0</v>
      </c>
      <c r="G27" s="72">
        <f t="shared" si="10"/>
        <v>189.7</v>
      </c>
      <c r="H27" s="72">
        <f>H41</f>
        <v>0</v>
      </c>
    </row>
    <row r="28" spans="1:12" ht="35.25" customHeight="1">
      <c r="A28" s="210" t="s">
        <v>189</v>
      </c>
      <c r="B28" s="210" t="s">
        <v>50</v>
      </c>
      <c r="C28" s="120" t="s">
        <v>68</v>
      </c>
      <c r="D28" s="72">
        <f t="shared" si="7"/>
        <v>0</v>
      </c>
      <c r="E28" s="72">
        <f t="shared" ref="E28:G28" si="11">E30</f>
        <v>0</v>
      </c>
      <c r="F28" s="72">
        <f t="shared" si="11"/>
        <v>0</v>
      </c>
      <c r="G28" s="72">
        <f t="shared" si="11"/>
        <v>0</v>
      </c>
      <c r="H28" s="72">
        <f>H30</f>
        <v>0</v>
      </c>
    </row>
    <row r="29" spans="1:12" ht="33" customHeight="1">
      <c r="A29" s="211"/>
      <c r="B29" s="211"/>
      <c r="C29" s="120" t="s">
        <v>69</v>
      </c>
      <c r="D29" s="72"/>
      <c r="E29" s="72"/>
      <c r="F29" s="72"/>
      <c r="G29" s="81"/>
      <c r="H29" s="72"/>
    </row>
    <row r="30" spans="1:12" ht="62.4">
      <c r="A30" s="212"/>
      <c r="B30" s="212"/>
      <c r="C30" s="120" t="s">
        <v>214</v>
      </c>
      <c r="D30" s="72">
        <f>SUM(E30:H30)</f>
        <v>0</v>
      </c>
      <c r="E30" s="72">
        <f>[1]Прил.5.!G59</f>
        <v>0</v>
      </c>
      <c r="F30" s="72">
        <f>[1]Прил.5.!H59</f>
        <v>0</v>
      </c>
      <c r="G30" s="72">
        <f>[1]Прил.5.!I59</f>
        <v>0</v>
      </c>
      <c r="H30" s="72">
        <f>[1]Прил.5.!J59</f>
        <v>0</v>
      </c>
    </row>
    <row r="31" spans="1:12" ht="39.75" customHeight="1">
      <c r="A31" s="210" t="s">
        <v>188</v>
      </c>
      <c r="B31" s="210" t="s">
        <v>229</v>
      </c>
      <c r="C31" s="120" t="s">
        <v>68</v>
      </c>
      <c r="D31" s="72">
        <f>SUM(E31:H31)</f>
        <v>0</v>
      </c>
      <c r="E31" s="72">
        <f t="shared" ref="E31:G31" si="12">E33</f>
        <v>0</v>
      </c>
      <c r="F31" s="72">
        <f t="shared" si="12"/>
        <v>0</v>
      </c>
      <c r="G31" s="72">
        <f t="shared" si="12"/>
        <v>0</v>
      </c>
      <c r="H31" s="72">
        <f>H33</f>
        <v>0</v>
      </c>
    </row>
    <row r="32" spans="1:12" ht="33" customHeight="1">
      <c r="A32" s="211"/>
      <c r="B32" s="211"/>
      <c r="C32" s="120" t="s">
        <v>69</v>
      </c>
      <c r="D32" s="72"/>
      <c r="E32" s="72"/>
      <c r="F32" s="72"/>
      <c r="G32" s="81"/>
      <c r="H32" s="72"/>
    </row>
    <row r="33" spans="1:8" ht="62.4">
      <c r="A33" s="212"/>
      <c r="B33" s="212"/>
      <c r="C33" s="120" t="s">
        <v>214</v>
      </c>
      <c r="D33" s="72">
        <f>SUM(E33:H33)</f>
        <v>0</v>
      </c>
      <c r="E33" s="72">
        <f>[1]Прил.5.!G61</f>
        <v>0</v>
      </c>
      <c r="F33" s="72">
        <f>[1]Прил.5.!H61</f>
        <v>0</v>
      </c>
      <c r="G33" s="72">
        <f>[1]Прил.5.!I61</f>
        <v>0</v>
      </c>
      <c r="H33" s="72">
        <f>[1]Прил.5.!J61</f>
        <v>0</v>
      </c>
    </row>
    <row r="34" spans="1:8" ht="33.75" customHeight="1">
      <c r="A34" s="210" t="s">
        <v>187</v>
      </c>
      <c r="B34" s="210" t="s">
        <v>230</v>
      </c>
      <c r="C34" s="120" t="s">
        <v>68</v>
      </c>
      <c r="D34" s="72">
        <f>SUM(E34:H34)</f>
        <v>0</v>
      </c>
      <c r="E34" s="72">
        <f t="shared" ref="E34:G34" si="13">E36</f>
        <v>0</v>
      </c>
      <c r="F34" s="72">
        <f t="shared" si="13"/>
        <v>0</v>
      </c>
      <c r="G34" s="72">
        <f t="shared" si="13"/>
        <v>0</v>
      </c>
      <c r="H34" s="72">
        <f>H36</f>
        <v>0</v>
      </c>
    </row>
    <row r="35" spans="1:8" ht="34.5" customHeight="1">
      <c r="A35" s="211"/>
      <c r="B35" s="211"/>
      <c r="C35" s="120" t="s">
        <v>69</v>
      </c>
      <c r="D35" s="72"/>
      <c r="E35" s="72"/>
      <c r="F35" s="72"/>
      <c r="G35" s="81"/>
      <c r="H35" s="72"/>
    </row>
    <row r="36" spans="1:8" ht="62.4">
      <c r="A36" s="212"/>
      <c r="B36" s="212"/>
      <c r="C36" s="120" t="s">
        <v>214</v>
      </c>
      <c r="D36" s="72">
        <f>SUM(E36:H36)</f>
        <v>0</v>
      </c>
      <c r="E36" s="72">
        <f>[1]Прил.5.!G63</f>
        <v>0</v>
      </c>
      <c r="F36" s="72">
        <f>[1]Прил.5.!H63</f>
        <v>0</v>
      </c>
      <c r="G36" s="72">
        <f>[1]Прил.5.!I63</f>
        <v>0</v>
      </c>
      <c r="H36" s="72">
        <f>[1]Прил.5.!J63</f>
        <v>0</v>
      </c>
    </row>
    <row r="37" spans="1:8" ht="27.6" customHeight="1">
      <c r="A37" s="210" t="s">
        <v>177</v>
      </c>
      <c r="B37" s="210" t="s">
        <v>231</v>
      </c>
      <c r="C37" s="120" t="s">
        <v>68</v>
      </c>
      <c r="D37" s="82">
        <f>SUM(E37:H37)</f>
        <v>7250.5</v>
      </c>
      <c r="E37" s="82">
        <f t="shared" ref="E37:G37" si="14">E39+E40+E41+E43</f>
        <v>0</v>
      </c>
      <c r="F37" s="82">
        <f t="shared" si="14"/>
        <v>4964.6000000000004</v>
      </c>
      <c r="G37" s="82">
        <f t="shared" si="14"/>
        <v>2285.9</v>
      </c>
      <c r="H37" s="82">
        <f>H39+H40+H41+H43</f>
        <v>0</v>
      </c>
    </row>
    <row r="38" spans="1:8" ht="24" customHeight="1">
      <c r="A38" s="211"/>
      <c r="B38" s="211"/>
      <c r="C38" s="121" t="s">
        <v>69</v>
      </c>
      <c r="D38" s="72"/>
      <c r="E38" s="72"/>
      <c r="F38" s="72"/>
      <c r="G38" s="81"/>
      <c r="H38" s="72"/>
    </row>
    <row r="39" spans="1:8" ht="62.4">
      <c r="A39" s="211"/>
      <c r="B39" s="211"/>
      <c r="C39" s="120" t="s">
        <v>214</v>
      </c>
      <c r="D39" s="72">
        <f t="shared" ref="D39:D44" si="15">SUM(E39:H39)</f>
        <v>2277.6999999999998</v>
      </c>
      <c r="E39" s="72">
        <f>[1]Прил.5.!G87</f>
        <v>0</v>
      </c>
      <c r="F39" s="72">
        <f>[1]Прил.5.!H87</f>
        <v>1433.9</v>
      </c>
      <c r="G39" s="72">
        <f>[1]Прил.5.!I87</f>
        <v>843.8</v>
      </c>
      <c r="H39" s="72">
        <f>[1]Прил.5.!J87</f>
        <v>0</v>
      </c>
    </row>
    <row r="40" spans="1:8" ht="46.8" hidden="1">
      <c r="A40" s="211"/>
      <c r="B40" s="211"/>
      <c r="C40" s="120" t="s">
        <v>224</v>
      </c>
      <c r="D40" s="72">
        <f t="shared" si="15"/>
        <v>3839.6</v>
      </c>
      <c r="E40" s="72">
        <f>[1]Прил.5.!G66</f>
        <v>0</v>
      </c>
      <c r="F40" s="72">
        <f>[1]Прил.5.!H66</f>
        <v>3530.7</v>
      </c>
      <c r="G40" s="72">
        <f>[1]Прил.5.!I66</f>
        <v>308.90000000000003</v>
      </c>
      <c r="H40" s="72">
        <f>[1]Прил.5.!J66</f>
        <v>0</v>
      </c>
    </row>
    <row r="41" spans="1:8" ht="78" hidden="1">
      <c r="A41" s="211"/>
      <c r="B41" s="211"/>
      <c r="C41" s="120" t="s">
        <v>225</v>
      </c>
      <c r="D41" s="72">
        <f t="shared" si="15"/>
        <v>189.7</v>
      </c>
      <c r="E41" s="72">
        <f>[1]Прил.5.!G80</f>
        <v>0</v>
      </c>
      <c r="F41" s="72">
        <f>[1]Прил.5.!H80</f>
        <v>0</v>
      </c>
      <c r="G41" s="72">
        <f>[1]Прил.5.!I80</f>
        <v>189.7</v>
      </c>
      <c r="H41" s="72">
        <f>[1]Прил.5.!J80</f>
        <v>0</v>
      </c>
    </row>
    <row r="42" spans="1:8" ht="78" hidden="1">
      <c r="A42" s="211"/>
      <c r="B42" s="211"/>
      <c r="C42" s="127" t="s">
        <v>228</v>
      </c>
      <c r="D42" s="72">
        <f t="shared" si="15"/>
        <v>0</v>
      </c>
      <c r="E42" s="72">
        <f>[1]Прил.5.!G85</f>
        <v>0</v>
      </c>
      <c r="F42" s="72">
        <f>[1]Прил.5.!H85</f>
        <v>0</v>
      </c>
      <c r="G42" s="72">
        <f>[1]Прил.5.!I85</f>
        <v>0</v>
      </c>
      <c r="H42" s="72">
        <f>[1]Прил.5.!J85</f>
        <v>0</v>
      </c>
    </row>
    <row r="43" spans="1:8" ht="78">
      <c r="A43" s="212"/>
      <c r="B43" s="212"/>
      <c r="C43" s="120" t="s">
        <v>226</v>
      </c>
      <c r="D43" s="72">
        <f t="shared" si="15"/>
        <v>943.5</v>
      </c>
      <c r="E43" s="72">
        <f>[1]Прил.5.!G76</f>
        <v>0</v>
      </c>
      <c r="F43" s="72">
        <f>[1]Прил.5.!H76</f>
        <v>0</v>
      </c>
      <c r="G43" s="72">
        <f>[1]Прил.5.!I76</f>
        <v>943.5</v>
      </c>
      <c r="H43" s="72">
        <f>[1]Прил.5.!J76</f>
        <v>0</v>
      </c>
    </row>
    <row r="44" spans="1:8">
      <c r="A44" s="189" t="s">
        <v>178</v>
      </c>
      <c r="B44" s="189" t="s">
        <v>232</v>
      </c>
      <c r="C44" s="120" t="s">
        <v>68</v>
      </c>
      <c r="D44" s="72">
        <f t="shared" si="15"/>
        <v>7</v>
      </c>
      <c r="E44" s="72">
        <f t="shared" ref="E44:G44" si="16">E46</f>
        <v>0</v>
      </c>
      <c r="F44" s="72">
        <f t="shared" si="16"/>
        <v>0</v>
      </c>
      <c r="G44" s="72">
        <f t="shared" si="16"/>
        <v>7</v>
      </c>
      <c r="H44" s="72">
        <f>H46</f>
        <v>0</v>
      </c>
    </row>
    <row r="45" spans="1:8">
      <c r="A45" s="189"/>
      <c r="B45" s="189"/>
      <c r="C45" s="120" t="s">
        <v>69</v>
      </c>
      <c r="D45" s="72"/>
      <c r="E45" s="72"/>
      <c r="F45" s="72"/>
      <c r="G45" s="81"/>
      <c r="H45" s="72"/>
    </row>
    <row r="46" spans="1:8" ht="62.4">
      <c r="A46" s="189"/>
      <c r="B46" s="189"/>
      <c r="C46" s="120" t="s">
        <v>214</v>
      </c>
      <c r="D46" s="72">
        <f>SUM(E46:H46)</f>
        <v>7</v>
      </c>
      <c r="E46" s="72">
        <f>[1]Прил.5.!G91</f>
        <v>0</v>
      </c>
      <c r="F46" s="72">
        <f>[1]Прил.5.!H91</f>
        <v>0</v>
      </c>
      <c r="G46" s="72">
        <f>[1]Прил.5.!I91</f>
        <v>7</v>
      </c>
      <c r="H46" s="72">
        <f>[1]Прил.5.!J91</f>
        <v>0</v>
      </c>
    </row>
    <row r="47" spans="1:8">
      <c r="A47" s="210" t="s">
        <v>186</v>
      </c>
      <c r="B47" s="210" t="s">
        <v>53</v>
      </c>
      <c r="C47" s="120" t="s">
        <v>68</v>
      </c>
      <c r="D47" s="72">
        <f>SUM(E47:H47)</f>
        <v>0</v>
      </c>
      <c r="E47" s="72">
        <f t="shared" ref="E47:G47" si="17">E49</f>
        <v>0</v>
      </c>
      <c r="F47" s="72">
        <f t="shared" si="17"/>
        <v>0</v>
      </c>
      <c r="G47" s="72">
        <f t="shared" si="17"/>
        <v>0</v>
      </c>
      <c r="H47" s="72">
        <f>H49</f>
        <v>0</v>
      </c>
    </row>
    <row r="48" spans="1:8">
      <c r="A48" s="211"/>
      <c r="B48" s="211"/>
      <c r="C48" s="120" t="s">
        <v>69</v>
      </c>
      <c r="D48" s="72"/>
      <c r="E48" s="72"/>
      <c r="F48" s="72"/>
      <c r="G48" s="72"/>
      <c r="H48" s="72"/>
    </row>
    <row r="49" spans="1:8" ht="62.4">
      <c r="A49" s="212"/>
      <c r="B49" s="212"/>
      <c r="C49" s="120" t="s">
        <v>214</v>
      </c>
      <c r="D49" s="72">
        <f>SUM(E49:H49)</f>
        <v>0</v>
      </c>
      <c r="E49" s="72">
        <f>[1]Прил.5.!G93</f>
        <v>0</v>
      </c>
      <c r="F49" s="72">
        <f>[1]Прил.5.!H93</f>
        <v>0</v>
      </c>
      <c r="G49" s="72">
        <f>[1]Прил.5.!I93</f>
        <v>0</v>
      </c>
      <c r="H49" s="72">
        <f>[1]Прил.5.!J93</f>
        <v>0</v>
      </c>
    </row>
    <row r="50" spans="1:8">
      <c r="A50" s="210" t="s">
        <v>185</v>
      </c>
      <c r="B50" s="210" t="s">
        <v>233</v>
      </c>
      <c r="C50" s="120" t="s">
        <v>68</v>
      </c>
      <c r="D50" s="72">
        <f>SUM(E50:H50)</f>
        <v>0</v>
      </c>
      <c r="E50" s="72">
        <f t="shared" ref="E50:G50" si="18">E52</f>
        <v>0</v>
      </c>
      <c r="F50" s="72">
        <f t="shared" si="18"/>
        <v>0</v>
      </c>
      <c r="G50" s="72">
        <f t="shared" si="18"/>
        <v>0</v>
      </c>
      <c r="H50" s="72">
        <f>H52</f>
        <v>0</v>
      </c>
    </row>
    <row r="51" spans="1:8">
      <c r="A51" s="211"/>
      <c r="B51" s="211"/>
      <c r="C51" s="120" t="s">
        <v>69</v>
      </c>
      <c r="D51" s="72"/>
      <c r="E51" s="72"/>
      <c r="F51" s="72"/>
      <c r="G51" s="72"/>
      <c r="H51" s="72"/>
    </row>
    <row r="52" spans="1:8" ht="62.4">
      <c r="A52" s="212"/>
      <c r="B52" s="212"/>
      <c r="C52" s="120" t="s">
        <v>214</v>
      </c>
      <c r="D52" s="72">
        <f>SUM(E52:H52)</f>
        <v>0</v>
      </c>
      <c r="E52" s="72">
        <f>[1]Прил.5.!G95</f>
        <v>0</v>
      </c>
      <c r="F52" s="72">
        <f>[1]Прил.5.!H95</f>
        <v>0</v>
      </c>
      <c r="G52" s="72">
        <f>[1]Прил.5.!I95</f>
        <v>0</v>
      </c>
      <c r="H52" s="72">
        <f>[1]Прил.5.!J95</f>
        <v>0</v>
      </c>
    </row>
    <row r="53" spans="1:8">
      <c r="A53" s="189" t="s">
        <v>76</v>
      </c>
      <c r="B53" s="189" t="s">
        <v>234</v>
      </c>
      <c r="C53" s="120" t="s">
        <v>68</v>
      </c>
      <c r="D53" s="72">
        <f t="shared" ref="D53:H53" si="19">D55</f>
        <v>128998</v>
      </c>
      <c r="E53" s="72">
        <f t="shared" si="19"/>
        <v>0</v>
      </c>
      <c r="F53" s="72">
        <f t="shared" si="19"/>
        <v>40828</v>
      </c>
      <c r="G53" s="72">
        <f t="shared" si="19"/>
        <v>88170</v>
      </c>
      <c r="H53" s="72">
        <f t="shared" si="19"/>
        <v>0</v>
      </c>
    </row>
    <row r="54" spans="1:8">
      <c r="A54" s="189"/>
      <c r="B54" s="189"/>
      <c r="C54" s="121" t="s">
        <v>69</v>
      </c>
      <c r="D54" s="72"/>
      <c r="E54" s="72"/>
      <c r="F54" s="72"/>
      <c r="G54" s="81"/>
      <c r="H54" s="72"/>
    </row>
    <row r="55" spans="1:8" ht="62.4">
      <c r="A55" s="189"/>
      <c r="B55" s="189"/>
      <c r="C55" s="120" t="s">
        <v>214</v>
      </c>
      <c r="D55" s="72">
        <f>SUM(E55:H55)</f>
        <v>128998</v>
      </c>
      <c r="E55" s="72">
        <f t="shared" ref="E55:G55" si="20">E56+E59+E62+E65+E68</f>
        <v>0</v>
      </c>
      <c r="F55" s="72">
        <f t="shared" si="20"/>
        <v>40828</v>
      </c>
      <c r="G55" s="72">
        <f t="shared" si="20"/>
        <v>88170</v>
      </c>
      <c r="H55" s="72">
        <f>H56+H59+H62+H65+H68</f>
        <v>0</v>
      </c>
    </row>
    <row r="56" spans="1:8">
      <c r="A56" s="189" t="s">
        <v>78</v>
      </c>
      <c r="B56" s="189" t="s">
        <v>237</v>
      </c>
      <c r="C56" s="120" t="s">
        <v>68</v>
      </c>
      <c r="D56" s="72">
        <f>SUM(E56:H56)</f>
        <v>0</v>
      </c>
      <c r="E56" s="72">
        <f t="shared" ref="E56:G56" si="21">E58</f>
        <v>0</v>
      </c>
      <c r="F56" s="72">
        <f t="shared" si="21"/>
        <v>0</v>
      </c>
      <c r="G56" s="72">
        <f t="shared" si="21"/>
        <v>0</v>
      </c>
      <c r="H56" s="72">
        <f>H58</f>
        <v>0</v>
      </c>
    </row>
    <row r="57" spans="1:8">
      <c r="A57" s="189"/>
      <c r="B57" s="189"/>
      <c r="C57" s="120" t="s">
        <v>69</v>
      </c>
      <c r="D57" s="72">
        <v>0</v>
      </c>
      <c r="E57" s="72">
        <v>0</v>
      </c>
      <c r="F57" s="72">
        <v>0</v>
      </c>
      <c r="G57" s="81">
        <v>0</v>
      </c>
      <c r="H57" s="72">
        <v>0</v>
      </c>
    </row>
    <row r="58" spans="1:8" ht="62.4">
      <c r="A58" s="189"/>
      <c r="B58" s="189"/>
      <c r="C58" s="120" t="s">
        <v>214</v>
      </c>
      <c r="D58" s="72">
        <f>SUM(E58:H58)</f>
        <v>0</v>
      </c>
      <c r="E58" s="72">
        <f>[1]Прил.5.!G102</f>
        <v>0</v>
      </c>
      <c r="F58" s="72">
        <f>[1]Прил.5.!H102</f>
        <v>0</v>
      </c>
      <c r="G58" s="72">
        <f>[1]Прил.5.!I102</f>
        <v>0</v>
      </c>
      <c r="H58" s="72">
        <f>[1]Прил.5.!J102</f>
        <v>0</v>
      </c>
    </row>
    <row r="59" spans="1:8">
      <c r="A59" s="189" t="s">
        <v>79</v>
      </c>
      <c r="B59" s="189" t="s">
        <v>55</v>
      </c>
      <c r="C59" s="120" t="s">
        <v>68</v>
      </c>
      <c r="D59" s="72">
        <f>SUM(E59:H59)</f>
        <v>26638</v>
      </c>
      <c r="E59" s="72">
        <f t="shared" ref="E59:G59" si="22">E61</f>
        <v>0</v>
      </c>
      <c r="F59" s="72">
        <f t="shared" si="22"/>
        <v>10738</v>
      </c>
      <c r="G59" s="72">
        <f t="shared" si="22"/>
        <v>15900</v>
      </c>
      <c r="H59" s="72">
        <f>H61</f>
        <v>0</v>
      </c>
    </row>
    <row r="60" spans="1:8">
      <c r="A60" s="189"/>
      <c r="B60" s="189"/>
      <c r="C60" s="121" t="s">
        <v>69</v>
      </c>
      <c r="D60" s="72"/>
      <c r="E60" s="72"/>
      <c r="F60" s="72"/>
      <c r="G60" s="81"/>
      <c r="H60" s="72"/>
    </row>
    <row r="61" spans="1:8" ht="62.4">
      <c r="A61" s="189"/>
      <c r="B61" s="189"/>
      <c r="C61" s="120" t="s">
        <v>214</v>
      </c>
      <c r="D61" s="72">
        <f>SUM(E61:H61)</f>
        <v>26638</v>
      </c>
      <c r="E61" s="72">
        <f>[1]Прил.5.!G104</f>
        <v>0</v>
      </c>
      <c r="F61" s="72">
        <f>[1]Прил.5.!H104</f>
        <v>10738</v>
      </c>
      <c r="G61" s="72">
        <f>[1]Прил.5.!I104</f>
        <v>15900</v>
      </c>
      <c r="H61" s="72">
        <f>[1]Прил.5.!J104</f>
        <v>0</v>
      </c>
    </row>
    <row r="62" spans="1:8">
      <c r="A62" s="189" t="s">
        <v>80</v>
      </c>
      <c r="B62" s="189" t="s">
        <v>57</v>
      </c>
      <c r="C62" s="120" t="s">
        <v>68</v>
      </c>
      <c r="D62" s="72">
        <f>SUM(E62:H62)</f>
        <v>100970</v>
      </c>
      <c r="E62" s="72">
        <f t="shared" ref="E62:G62" si="23">E64</f>
        <v>0</v>
      </c>
      <c r="F62" s="72">
        <f t="shared" si="23"/>
        <v>29940</v>
      </c>
      <c r="G62" s="72">
        <f t="shared" si="23"/>
        <v>71030</v>
      </c>
      <c r="H62" s="72">
        <f>H64</f>
        <v>0</v>
      </c>
    </row>
    <row r="63" spans="1:8">
      <c r="A63" s="189"/>
      <c r="B63" s="189"/>
      <c r="C63" s="121" t="s">
        <v>69</v>
      </c>
      <c r="D63" s="72"/>
      <c r="E63" s="72"/>
      <c r="F63" s="72"/>
      <c r="G63" s="81"/>
      <c r="H63" s="72"/>
    </row>
    <row r="64" spans="1:8" ht="62.4">
      <c r="A64" s="189"/>
      <c r="B64" s="189"/>
      <c r="C64" s="120" t="s">
        <v>214</v>
      </c>
      <c r="D64" s="72">
        <f>SUM(E64:H64)</f>
        <v>100970</v>
      </c>
      <c r="E64" s="72">
        <f>[1]Прил.5.!G106</f>
        <v>0</v>
      </c>
      <c r="F64" s="72">
        <f>[1]Прил.5.!H106</f>
        <v>29940</v>
      </c>
      <c r="G64" s="72">
        <f>[1]Прил.5.!I106</f>
        <v>71030</v>
      </c>
      <c r="H64" s="72">
        <f>[1]Прил.5.!J106</f>
        <v>0</v>
      </c>
    </row>
    <row r="65" spans="1:8">
      <c r="A65" s="189" t="s">
        <v>81</v>
      </c>
      <c r="B65" s="189" t="s">
        <v>82</v>
      </c>
      <c r="C65" s="120" t="s">
        <v>68</v>
      </c>
      <c r="D65" s="72">
        <f>SUM(E65:H65)</f>
        <v>1390</v>
      </c>
      <c r="E65" s="72">
        <f t="shared" ref="E65:G65" si="24">E67</f>
        <v>0</v>
      </c>
      <c r="F65" s="72">
        <f t="shared" si="24"/>
        <v>150</v>
      </c>
      <c r="G65" s="72">
        <f t="shared" si="24"/>
        <v>1240</v>
      </c>
      <c r="H65" s="72">
        <f>H67</f>
        <v>0</v>
      </c>
    </row>
    <row r="66" spans="1:8">
      <c r="A66" s="189"/>
      <c r="B66" s="189"/>
      <c r="C66" s="121" t="s">
        <v>69</v>
      </c>
      <c r="D66" s="72"/>
      <c r="E66" s="72"/>
      <c r="F66" s="72"/>
      <c r="G66" s="81"/>
      <c r="H66" s="72"/>
    </row>
    <row r="67" spans="1:8" ht="62.4">
      <c r="A67" s="189"/>
      <c r="B67" s="189"/>
      <c r="C67" s="120" t="s">
        <v>214</v>
      </c>
      <c r="D67" s="72">
        <f>SUM(E67:H67)</f>
        <v>1390</v>
      </c>
      <c r="E67" s="72">
        <f>[1]Прил.5.!G108</f>
        <v>0</v>
      </c>
      <c r="F67" s="72">
        <f>[1]Прил.5.!H108</f>
        <v>150</v>
      </c>
      <c r="G67" s="72">
        <f>[1]Прил.5.!I108</f>
        <v>1240</v>
      </c>
      <c r="H67" s="72">
        <f>[1]Прил.5.!J108</f>
        <v>0</v>
      </c>
    </row>
    <row r="68" spans="1:8">
      <c r="A68" s="189" t="s">
        <v>83</v>
      </c>
      <c r="B68" s="189" t="s">
        <v>61</v>
      </c>
      <c r="C68" s="120" t="s">
        <v>68</v>
      </c>
      <c r="D68" s="72">
        <f>SUM(E68:H68)</f>
        <v>0</v>
      </c>
      <c r="E68" s="72">
        <f t="shared" ref="E68:G68" si="25">E70</f>
        <v>0</v>
      </c>
      <c r="F68" s="72">
        <f t="shared" si="25"/>
        <v>0</v>
      </c>
      <c r="G68" s="72">
        <f t="shared" si="25"/>
        <v>0</v>
      </c>
      <c r="H68" s="72">
        <f>H70</f>
        <v>0</v>
      </c>
    </row>
    <row r="69" spans="1:8">
      <c r="A69" s="189"/>
      <c r="B69" s="189"/>
      <c r="C69" s="121" t="s">
        <v>69</v>
      </c>
      <c r="D69" s="72"/>
      <c r="E69" s="72"/>
      <c r="F69" s="72"/>
      <c r="G69" s="81"/>
      <c r="H69" s="72"/>
    </row>
    <row r="70" spans="1:8" ht="62.4">
      <c r="A70" s="189"/>
      <c r="B70" s="189"/>
      <c r="C70" s="120" t="s">
        <v>214</v>
      </c>
      <c r="D70" s="72">
        <f>SUM(E70:H70)</f>
        <v>0</v>
      </c>
      <c r="E70" s="72">
        <f>[1]Прил.5.!G110</f>
        <v>0</v>
      </c>
      <c r="F70" s="72">
        <f>[1]Прил.5.!H110</f>
        <v>0</v>
      </c>
      <c r="G70" s="72">
        <f>[1]Прил.5.!I110</f>
        <v>0</v>
      </c>
      <c r="H70" s="72">
        <f>[1]Прил.5.!J110</f>
        <v>0</v>
      </c>
    </row>
    <row r="71" spans="1:8">
      <c r="A71" s="189" t="s">
        <v>84</v>
      </c>
      <c r="B71" s="189" t="s">
        <v>85</v>
      </c>
      <c r="C71" s="120" t="s">
        <v>68</v>
      </c>
      <c r="D71" s="72">
        <f>SUM(E71:H71)</f>
        <v>30281.300000000003</v>
      </c>
      <c r="E71" s="81">
        <f t="shared" ref="E71:G71" si="26">E73</f>
        <v>0</v>
      </c>
      <c r="F71" s="81">
        <f t="shared" si="26"/>
        <v>143.19999999999999</v>
      </c>
      <c r="G71" s="81">
        <f t="shared" si="26"/>
        <v>30138.100000000002</v>
      </c>
      <c r="H71" s="81">
        <f>H73</f>
        <v>0</v>
      </c>
    </row>
    <row r="72" spans="1:8">
      <c r="A72" s="189"/>
      <c r="B72" s="189"/>
      <c r="C72" s="121" t="s">
        <v>69</v>
      </c>
      <c r="D72" s="72"/>
      <c r="E72" s="72"/>
      <c r="F72" s="72"/>
      <c r="G72" s="81"/>
      <c r="H72" s="72"/>
    </row>
    <row r="73" spans="1:8" ht="62.4">
      <c r="A73" s="189"/>
      <c r="B73" s="189"/>
      <c r="C73" s="120" t="s">
        <v>214</v>
      </c>
      <c r="D73" s="72">
        <f>SUM(E73:H73)</f>
        <v>30281.300000000003</v>
      </c>
      <c r="E73" s="81">
        <f t="shared" ref="E73:F73" si="27">E76+E79+E82</f>
        <v>0</v>
      </c>
      <c r="F73" s="81">
        <f t="shared" si="27"/>
        <v>143.19999999999999</v>
      </c>
      <c r="G73" s="81">
        <f>G76+G79+G82</f>
        <v>30138.100000000002</v>
      </c>
      <c r="H73" s="81">
        <f>H76+H79+H82</f>
        <v>0</v>
      </c>
    </row>
    <row r="74" spans="1:8">
      <c r="A74" s="189" t="s">
        <v>86</v>
      </c>
      <c r="B74" s="189" t="s">
        <v>64</v>
      </c>
      <c r="C74" s="120" t="s">
        <v>68</v>
      </c>
      <c r="D74" s="72">
        <f t="shared" ref="D74:H74" si="28">D76</f>
        <v>14659.600000000002</v>
      </c>
      <c r="E74" s="72">
        <f t="shared" si="28"/>
        <v>0</v>
      </c>
      <c r="F74" s="72">
        <f t="shared" si="28"/>
        <v>143.19999999999999</v>
      </c>
      <c r="G74" s="81">
        <f t="shared" si="28"/>
        <v>14516.400000000001</v>
      </c>
      <c r="H74" s="81">
        <f t="shared" si="28"/>
        <v>0</v>
      </c>
    </row>
    <row r="75" spans="1:8">
      <c r="A75" s="189"/>
      <c r="B75" s="189"/>
      <c r="C75" s="121" t="s">
        <v>69</v>
      </c>
      <c r="D75" s="72"/>
      <c r="E75" s="72"/>
      <c r="F75" s="72"/>
      <c r="G75" s="81"/>
      <c r="H75" s="72"/>
    </row>
    <row r="76" spans="1:8" ht="62.4">
      <c r="A76" s="189"/>
      <c r="B76" s="189"/>
      <c r="C76" s="120" t="s">
        <v>214</v>
      </c>
      <c r="D76" s="72">
        <f>SUM(E76:H76)</f>
        <v>14659.600000000002</v>
      </c>
      <c r="E76" s="72">
        <f>[1]Прил.5.!G116</f>
        <v>0</v>
      </c>
      <c r="F76" s="72">
        <f>[1]Прил.5.!H116</f>
        <v>143.19999999999999</v>
      </c>
      <c r="G76" s="72">
        <f>[1]Прил.5.!I116</f>
        <v>14516.400000000001</v>
      </c>
      <c r="H76" s="72">
        <f>[1]Прил.5.!J116</f>
        <v>0</v>
      </c>
    </row>
    <row r="77" spans="1:8">
      <c r="A77" s="213" t="s">
        <v>91</v>
      </c>
      <c r="B77" s="213" t="s">
        <v>235</v>
      </c>
      <c r="C77" s="39" t="s">
        <v>68</v>
      </c>
      <c r="D77" s="83">
        <f t="shared" ref="D77:H77" si="29">D79</f>
        <v>0</v>
      </c>
      <c r="E77" s="83">
        <f t="shared" si="29"/>
        <v>0</v>
      </c>
      <c r="F77" s="83">
        <f t="shared" si="29"/>
        <v>0</v>
      </c>
      <c r="G77" s="84">
        <f t="shared" si="29"/>
        <v>0</v>
      </c>
      <c r="H77" s="84">
        <f t="shared" si="29"/>
        <v>0</v>
      </c>
    </row>
    <row r="78" spans="1:8">
      <c r="A78" s="214"/>
      <c r="B78" s="214"/>
      <c r="C78" s="40" t="s">
        <v>69</v>
      </c>
      <c r="D78" s="83"/>
      <c r="E78" s="83"/>
      <c r="F78" s="83"/>
      <c r="G78" s="84"/>
      <c r="H78" s="83"/>
    </row>
    <row r="79" spans="1:8" ht="84" customHeight="1">
      <c r="A79" s="215"/>
      <c r="B79" s="215"/>
      <c r="C79" s="39" t="s">
        <v>214</v>
      </c>
      <c r="D79" s="92">
        <f>SUM(E79:H79)</f>
        <v>0</v>
      </c>
      <c r="E79" s="92">
        <v>0</v>
      </c>
      <c r="F79" s="92">
        <v>0</v>
      </c>
      <c r="G79" s="102">
        <v>0</v>
      </c>
      <c r="H79" s="92">
        <f>[1]Прил.5.!J119</f>
        <v>0</v>
      </c>
    </row>
    <row r="80" spans="1:8">
      <c r="A80" s="189" t="s">
        <v>279</v>
      </c>
      <c r="B80" s="189" t="s">
        <v>278</v>
      </c>
      <c r="C80" s="120" t="s">
        <v>68</v>
      </c>
      <c r="D80" s="72">
        <f t="shared" ref="D80:H80" si="30">D82</f>
        <v>15621.7</v>
      </c>
      <c r="E80" s="72">
        <f t="shared" si="30"/>
        <v>0</v>
      </c>
      <c r="F80" s="72">
        <f t="shared" si="30"/>
        <v>0</v>
      </c>
      <c r="G80" s="81">
        <f t="shared" si="30"/>
        <v>15621.7</v>
      </c>
      <c r="H80" s="81">
        <f t="shared" si="30"/>
        <v>0</v>
      </c>
    </row>
    <row r="81" spans="1:9">
      <c r="A81" s="189"/>
      <c r="B81" s="189"/>
      <c r="C81" s="121" t="s">
        <v>69</v>
      </c>
      <c r="D81" s="72"/>
      <c r="E81" s="72"/>
      <c r="F81" s="72"/>
      <c r="G81" s="81"/>
      <c r="H81" s="72"/>
    </row>
    <row r="82" spans="1:9" ht="62.4">
      <c r="A82" s="189"/>
      <c r="B82" s="189"/>
      <c r="C82" s="120" t="s">
        <v>214</v>
      </c>
      <c r="D82" s="72">
        <f>SUM(E82:H82)</f>
        <v>15621.7</v>
      </c>
      <c r="E82" s="72">
        <f>[1]Прил.5.!G120</f>
        <v>0</v>
      </c>
      <c r="F82" s="72">
        <f>[1]Прил.5.!H120</f>
        <v>0</v>
      </c>
      <c r="G82" s="72">
        <f>[1]Прил.5.!I120</f>
        <v>15621.7</v>
      </c>
      <c r="H82" s="72">
        <f>[1]Прил.5.!J120</f>
        <v>0</v>
      </c>
    </row>
    <row r="85" spans="1:9">
      <c r="A85" s="180" t="s">
        <v>148</v>
      </c>
      <c r="B85" s="180"/>
      <c r="C85" s="180"/>
      <c r="D85" s="117"/>
      <c r="E85" s="117"/>
    </row>
    <row r="86" spans="1:9">
      <c r="A86" s="11" t="s">
        <v>147</v>
      </c>
      <c r="G86" s="222" t="s">
        <v>42</v>
      </c>
      <c r="H86" s="222"/>
      <c r="I86" s="222"/>
    </row>
  </sheetData>
  <mergeCells count="49">
    <mergeCell ref="A47:A49"/>
    <mergeCell ref="B47:B49"/>
    <mergeCell ref="A50:A52"/>
    <mergeCell ref="B50:B52"/>
    <mergeCell ref="A37:A43"/>
    <mergeCell ref="B37:B43"/>
    <mergeCell ref="B44:B46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B9:G9"/>
    <mergeCell ref="D11:D12"/>
    <mergeCell ref="E11:H11"/>
    <mergeCell ref="A14:A20"/>
    <mergeCell ref="B14:B20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</mergeCells>
  <pageMargins left="0.51181102362204722" right="0.51181102362204722" top="0.32" bottom="0.2800000000000000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view="pageBreakPreview" zoomScale="70" zoomScaleNormal="100" zoomScaleSheetLayoutView="70" workbookViewId="0">
      <selection activeCell="D13" sqref="D13:L137"/>
    </sheetView>
  </sheetViews>
  <sheetFormatPr defaultRowHeight="15.6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6" width="11.21875" style="11" bestFit="1" customWidth="1"/>
    <col min="7" max="8" width="11.21875" style="38" bestFit="1" customWidth="1"/>
    <col min="9" max="12" width="10.6640625" style="11" customWidth="1"/>
  </cols>
  <sheetData>
    <row r="1" spans="1:12" ht="31.5" customHeight="1">
      <c r="A1" s="57"/>
      <c r="B1" s="57"/>
      <c r="C1" s="38"/>
      <c r="D1" s="111"/>
      <c r="E1" s="38"/>
      <c r="F1" s="38"/>
      <c r="G1" s="41"/>
      <c r="H1" s="41"/>
      <c r="I1" s="227" t="s">
        <v>314</v>
      </c>
      <c r="J1" s="181"/>
      <c r="K1" s="181"/>
      <c r="L1" s="181"/>
    </row>
    <row r="2" spans="1:12">
      <c r="A2" s="57"/>
      <c r="B2" s="57"/>
      <c r="C2" s="38"/>
      <c r="D2" s="111"/>
      <c r="E2" s="38"/>
      <c r="F2" s="38"/>
      <c r="G2" s="41"/>
      <c r="H2" s="41"/>
      <c r="I2" s="226" t="s">
        <v>151</v>
      </c>
      <c r="J2" s="181"/>
      <c r="K2" s="181"/>
      <c r="L2" s="181"/>
    </row>
    <row r="3" spans="1:12">
      <c r="A3" s="57"/>
      <c r="B3" s="57"/>
      <c r="C3" s="38"/>
      <c r="D3" s="111"/>
      <c r="E3" s="38"/>
      <c r="F3" s="38"/>
      <c r="G3" s="41"/>
      <c r="H3" s="41"/>
      <c r="I3" s="226" t="s">
        <v>150</v>
      </c>
      <c r="J3" s="226"/>
      <c r="K3" s="226"/>
      <c r="L3" s="226"/>
    </row>
    <row r="4" spans="1:12">
      <c r="A4" s="57"/>
      <c r="B4" s="57"/>
      <c r="C4" s="38"/>
      <c r="D4" s="111"/>
      <c r="E4" s="38"/>
      <c r="F4" s="38"/>
      <c r="G4" s="41"/>
      <c r="H4" s="41"/>
      <c r="I4" s="226" t="s">
        <v>147</v>
      </c>
      <c r="J4" s="226"/>
      <c r="K4" s="226"/>
      <c r="L4" s="226"/>
    </row>
    <row r="5" spans="1:12">
      <c r="A5" s="57"/>
      <c r="B5" s="57"/>
      <c r="C5" s="38"/>
      <c r="D5" s="111"/>
      <c r="E5" s="38"/>
      <c r="F5" s="38"/>
      <c r="G5" s="41"/>
      <c r="H5" s="41"/>
      <c r="I5" s="227" t="s">
        <v>155</v>
      </c>
      <c r="J5" s="181"/>
      <c r="K5" s="181"/>
      <c r="L5" s="181"/>
    </row>
    <row r="6" spans="1:12">
      <c r="A6" s="57"/>
      <c r="B6" s="57"/>
      <c r="C6" s="38"/>
      <c r="D6" s="111"/>
      <c r="E6" s="38"/>
      <c r="F6" s="38"/>
      <c r="G6" s="41"/>
      <c r="H6" s="41"/>
      <c r="I6" s="41"/>
      <c r="J6" s="41"/>
      <c r="K6" s="41"/>
      <c r="L6" s="41"/>
    </row>
    <row r="7" spans="1:12" ht="38.25" customHeight="1">
      <c r="A7" s="231" t="s">
        <v>266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28.5" customHeight="1">
      <c r="A8" s="88"/>
      <c r="B8" s="231" t="s">
        <v>311</v>
      </c>
      <c r="C8" s="231"/>
      <c r="D8" s="231"/>
      <c r="E8" s="231"/>
      <c r="F8" s="231"/>
      <c r="G8" s="231"/>
      <c r="H8" s="231"/>
      <c r="I8" s="231"/>
      <c r="J8" s="231"/>
      <c r="K8" s="231"/>
      <c r="L8" s="88"/>
    </row>
    <row r="9" spans="1:12">
      <c r="A9" s="42"/>
      <c r="B9" s="42"/>
      <c r="C9" s="42"/>
      <c r="D9" s="109"/>
      <c r="E9" s="67"/>
      <c r="F9" s="67"/>
      <c r="G9" s="158"/>
      <c r="H9" s="160"/>
      <c r="I9" s="42"/>
      <c r="J9" s="42"/>
      <c r="K9" s="42"/>
      <c r="L9" s="42"/>
    </row>
    <row r="10" spans="1:12" ht="48" customHeight="1">
      <c r="A10" s="232" t="s">
        <v>47</v>
      </c>
      <c r="B10" s="233" t="s">
        <v>65</v>
      </c>
      <c r="C10" s="232" t="s">
        <v>92</v>
      </c>
      <c r="D10" s="234" t="s">
        <v>93</v>
      </c>
      <c r="E10" s="235"/>
      <c r="F10" s="235"/>
      <c r="G10" s="235"/>
      <c r="H10" s="235"/>
      <c r="I10" s="235"/>
      <c r="J10" s="235"/>
      <c r="K10" s="235"/>
      <c r="L10" s="236"/>
    </row>
    <row r="11" spans="1:12" ht="64.5" customHeight="1">
      <c r="A11" s="232"/>
      <c r="B11" s="233"/>
      <c r="C11" s="232"/>
      <c r="D11" s="110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>
      <c r="A12" s="44">
        <v>1</v>
      </c>
      <c r="B12" s="44">
        <v>2</v>
      </c>
      <c r="C12" s="44">
        <v>3</v>
      </c>
      <c r="D12" s="110"/>
      <c r="E12" s="68">
        <v>4</v>
      </c>
      <c r="F12" s="68">
        <v>5</v>
      </c>
      <c r="G12" s="45">
        <v>6</v>
      </c>
      <c r="H12" s="45">
        <v>6</v>
      </c>
      <c r="I12" s="45">
        <v>8</v>
      </c>
      <c r="J12" s="45">
        <v>9</v>
      </c>
      <c r="K12" s="46">
        <v>10</v>
      </c>
      <c r="L12" s="46">
        <v>11</v>
      </c>
    </row>
    <row r="13" spans="1:12">
      <c r="A13" s="213" t="s">
        <v>67</v>
      </c>
      <c r="B13" s="213" t="s">
        <v>227</v>
      </c>
      <c r="C13" s="47" t="s">
        <v>94</v>
      </c>
      <c r="D13" s="112">
        <v>730239.5</v>
      </c>
      <c r="E13" s="90">
        <v>129602.4</v>
      </c>
      <c r="F13" s="90">
        <v>128931.79999999999</v>
      </c>
      <c r="G13" s="90">
        <v>160826.70000000001</v>
      </c>
      <c r="H13" s="90">
        <v>166536.79999999999</v>
      </c>
      <c r="I13" s="90">
        <v>51860.9</v>
      </c>
      <c r="J13" s="90">
        <v>53706.9</v>
      </c>
      <c r="K13" s="90">
        <v>19387</v>
      </c>
      <c r="L13" s="90">
        <v>19387</v>
      </c>
    </row>
    <row r="14" spans="1:12">
      <c r="A14" s="214"/>
      <c r="B14" s="214"/>
      <c r="C14" s="48" t="s">
        <v>95</v>
      </c>
      <c r="D14" s="112">
        <v>0</v>
      </c>
      <c r="E14" s="91">
        <v>0</v>
      </c>
      <c r="F14" s="91"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</row>
    <row r="15" spans="1:12">
      <c r="A15" s="214"/>
      <c r="B15" s="214"/>
      <c r="C15" s="49" t="s">
        <v>96</v>
      </c>
      <c r="D15" s="112">
        <v>309571.8</v>
      </c>
      <c r="E15" s="91">
        <v>106584.5</v>
      </c>
      <c r="F15" s="91">
        <v>70577.899999999994</v>
      </c>
      <c r="G15" s="91">
        <v>67454.600000000006</v>
      </c>
      <c r="H15" s="91">
        <v>45935.799999999996</v>
      </c>
      <c r="I15" s="91">
        <v>9336</v>
      </c>
      <c r="J15" s="91">
        <v>9683</v>
      </c>
      <c r="K15" s="91">
        <v>0</v>
      </c>
      <c r="L15" s="91">
        <v>0</v>
      </c>
    </row>
    <row r="16" spans="1:12" ht="31.2">
      <c r="A16" s="214"/>
      <c r="B16" s="214"/>
      <c r="C16" s="49" t="s">
        <v>97</v>
      </c>
      <c r="D16" s="112">
        <v>420667.70000000007</v>
      </c>
      <c r="E16" s="91">
        <v>23017.9</v>
      </c>
      <c r="F16" s="91">
        <v>58353.9</v>
      </c>
      <c r="G16" s="91">
        <v>93372.099999999991</v>
      </c>
      <c r="H16" s="91">
        <v>120601</v>
      </c>
      <c r="I16" s="91">
        <v>42524.9</v>
      </c>
      <c r="J16" s="91">
        <v>44023.9</v>
      </c>
      <c r="K16" s="91">
        <v>19387</v>
      </c>
      <c r="L16" s="91">
        <v>19387</v>
      </c>
    </row>
    <row r="17" spans="1:12">
      <c r="A17" s="214"/>
      <c r="B17" s="214"/>
      <c r="C17" s="50" t="s">
        <v>98</v>
      </c>
      <c r="D17" s="112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</row>
    <row r="18" spans="1:12">
      <c r="A18" s="214"/>
      <c r="B18" s="214"/>
      <c r="C18" s="49" t="s">
        <v>99</v>
      </c>
      <c r="D18" s="112">
        <v>0</v>
      </c>
      <c r="E18" s="91">
        <v>0</v>
      </c>
      <c r="F18" s="91">
        <v>0</v>
      </c>
      <c r="G18" s="91">
        <v>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</row>
    <row r="19" spans="1:12">
      <c r="A19" s="214"/>
      <c r="B19" s="215"/>
      <c r="C19" s="51" t="s">
        <v>100</v>
      </c>
      <c r="D19" s="112">
        <v>0</v>
      </c>
      <c r="E19" s="91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</row>
    <row r="20" spans="1:12">
      <c r="A20" s="52" t="s">
        <v>101</v>
      </c>
      <c r="B20" s="52"/>
      <c r="C20" s="49"/>
      <c r="D20" s="112"/>
      <c r="E20" s="91"/>
      <c r="F20" s="91"/>
      <c r="G20" s="91"/>
      <c r="H20" s="91"/>
      <c r="I20" s="91"/>
      <c r="J20" s="91"/>
      <c r="K20" s="91"/>
      <c r="L20" s="92"/>
    </row>
    <row r="21" spans="1:12">
      <c r="A21" s="213" t="s">
        <v>70</v>
      </c>
      <c r="B21" s="213" t="s">
        <v>249</v>
      </c>
      <c r="C21" s="47" t="s">
        <v>94</v>
      </c>
      <c r="D21" s="112">
        <v>50800.3</v>
      </c>
      <c r="E21" s="90">
        <v>22866.5</v>
      </c>
      <c r="F21" s="90">
        <v>12242.3</v>
      </c>
      <c r="G21" s="90">
        <v>5343</v>
      </c>
      <c r="H21" s="90">
        <v>7257.5</v>
      </c>
      <c r="I21" s="90">
        <v>6</v>
      </c>
      <c r="J21" s="90">
        <v>5</v>
      </c>
      <c r="K21" s="90">
        <v>1540</v>
      </c>
      <c r="L21" s="90">
        <v>1540</v>
      </c>
    </row>
    <row r="22" spans="1:12">
      <c r="A22" s="214"/>
      <c r="B22" s="214"/>
      <c r="C22" s="48" t="s">
        <v>95</v>
      </c>
      <c r="D22" s="112">
        <v>0</v>
      </c>
      <c r="E22" s="91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</row>
    <row r="23" spans="1:12">
      <c r="A23" s="214"/>
      <c r="B23" s="214"/>
      <c r="C23" s="49" t="s">
        <v>96</v>
      </c>
      <c r="D23" s="112">
        <v>34022</v>
      </c>
      <c r="E23" s="91">
        <v>20853.5</v>
      </c>
      <c r="F23" s="91">
        <v>5098.8999999999996</v>
      </c>
      <c r="G23" s="91">
        <v>3105</v>
      </c>
      <c r="H23" s="91">
        <v>4964.6000000000004</v>
      </c>
      <c r="I23" s="90">
        <v>0</v>
      </c>
      <c r="J23" s="90">
        <v>0</v>
      </c>
      <c r="K23" s="90">
        <v>0</v>
      </c>
      <c r="L23" s="90">
        <v>0</v>
      </c>
    </row>
    <row r="24" spans="1:12" ht="31.2">
      <c r="A24" s="214"/>
      <c r="B24" s="214"/>
      <c r="C24" s="49" t="s">
        <v>97</v>
      </c>
      <c r="D24" s="112">
        <v>16778.300000000003</v>
      </c>
      <c r="E24" s="91">
        <v>2013</v>
      </c>
      <c r="F24" s="91">
        <v>7143.4000000000005</v>
      </c>
      <c r="G24" s="91">
        <v>2238</v>
      </c>
      <c r="H24" s="91">
        <v>2292.9</v>
      </c>
      <c r="I24" s="91">
        <v>6</v>
      </c>
      <c r="J24" s="91">
        <v>5</v>
      </c>
      <c r="K24" s="91">
        <v>1540</v>
      </c>
      <c r="L24" s="91">
        <v>1540</v>
      </c>
    </row>
    <row r="25" spans="1:12">
      <c r="A25" s="214"/>
      <c r="B25" s="214"/>
      <c r="C25" s="50" t="s">
        <v>98</v>
      </c>
      <c r="D25" s="112">
        <v>0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</row>
    <row r="26" spans="1:12">
      <c r="A26" s="214"/>
      <c r="B26" s="214"/>
      <c r="C26" s="49" t="s">
        <v>102</v>
      </c>
      <c r="D26" s="112">
        <v>0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</row>
    <row r="27" spans="1:12">
      <c r="A27" s="215"/>
      <c r="B27" s="215"/>
      <c r="C27" s="49" t="s">
        <v>100</v>
      </c>
      <c r="D27" s="112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</row>
    <row r="28" spans="1:12">
      <c r="A28" s="52" t="s">
        <v>101</v>
      </c>
      <c r="B28" s="53"/>
      <c r="C28" s="49"/>
      <c r="D28" s="112"/>
      <c r="E28" s="91"/>
      <c r="F28" s="91"/>
      <c r="G28" s="91"/>
      <c r="H28" s="91"/>
      <c r="I28" s="91"/>
      <c r="J28" s="91"/>
      <c r="K28" s="92"/>
      <c r="L28" s="92"/>
    </row>
    <row r="29" spans="1:12">
      <c r="A29" s="213" t="s">
        <v>88</v>
      </c>
      <c r="B29" s="213" t="s">
        <v>50</v>
      </c>
      <c r="C29" s="47" t="s">
        <v>68</v>
      </c>
      <c r="D29" s="112">
        <v>0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</row>
    <row r="30" spans="1:12">
      <c r="A30" s="214"/>
      <c r="B30" s="214"/>
      <c r="C30" s="48" t="s">
        <v>95</v>
      </c>
      <c r="D30" s="112">
        <v>0</v>
      </c>
      <c r="E30" s="91">
        <v>0</v>
      </c>
      <c r="F30" s="91">
        <v>0</v>
      </c>
      <c r="G30" s="91">
        <v>0</v>
      </c>
      <c r="H30" s="91">
        <v>0</v>
      </c>
      <c r="I30" s="91">
        <v>0</v>
      </c>
      <c r="J30" s="91">
        <v>0</v>
      </c>
      <c r="K30" s="92">
        <v>0</v>
      </c>
      <c r="L30" s="92">
        <v>0</v>
      </c>
    </row>
    <row r="31" spans="1:12">
      <c r="A31" s="214"/>
      <c r="B31" s="214"/>
      <c r="C31" s="49" t="s">
        <v>96</v>
      </c>
      <c r="D31" s="112">
        <v>0</v>
      </c>
      <c r="E31" s="91">
        <v>0</v>
      </c>
      <c r="F31" s="91">
        <v>0</v>
      </c>
      <c r="G31" s="91">
        <v>0</v>
      </c>
      <c r="H31" s="91">
        <v>0</v>
      </c>
      <c r="I31" s="91">
        <v>0</v>
      </c>
      <c r="J31" s="91">
        <v>0</v>
      </c>
      <c r="K31" s="92">
        <v>0</v>
      </c>
      <c r="L31" s="92">
        <v>0</v>
      </c>
    </row>
    <row r="32" spans="1:12" ht="31.2">
      <c r="A32" s="214"/>
      <c r="B32" s="214"/>
      <c r="C32" s="49" t="s">
        <v>97</v>
      </c>
      <c r="D32" s="112">
        <v>0</v>
      </c>
      <c r="E32" s="91">
        <v>0</v>
      </c>
      <c r="F32" s="91">
        <v>0</v>
      </c>
      <c r="G32" s="91">
        <v>0</v>
      </c>
      <c r="H32" s="91">
        <v>0</v>
      </c>
      <c r="I32" s="91">
        <v>0</v>
      </c>
      <c r="J32" s="91">
        <v>0</v>
      </c>
      <c r="K32" s="92">
        <v>0</v>
      </c>
      <c r="L32" s="92">
        <v>0</v>
      </c>
    </row>
    <row r="33" spans="1:12">
      <c r="A33" s="214"/>
      <c r="B33" s="214"/>
      <c r="C33" s="50" t="s">
        <v>98</v>
      </c>
      <c r="D33" s="112">
        <v>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2">
        <v>0</v>
      </c>
      <c r="L33" s="92">
        <v>0</v>
      </c>
    </row>
    <row r="34" spans="1:12">
      <c r="A34" s="214"/>
      <c r="B34" s="214"/>
      <c r="C34" s="49" t="s">
        <v>102</v>
      </c>
      <c r="D34" s="112">
        <v>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2">
        <v>0</v>
      </c>
      <c r="L34" s="92">
        <v>0</v>
      </c>
    </row>
    <row r="35" spans="1:12">
      <c r="A35" s="215"/>
      <c r="B35" s="215"/>
      <c r="C35" s="49" t="s">
        <v>100</v>
      </c>
      <c r="D35" s="112">
        <v>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2">
        <v>0</v>
      </c>
      <c r="L35" s="92">
        <v>0</v>
      </c>
    </row>
    <row r="36" spans="1:12">
      <c r="A36" s="213" t="s">
        <v>89</v>
      </c>
      <c r="B36" s="213" t="s">
        <v>236</v>
      </c>
      <c r="C36" s="54" t="s">
        <v>94</v>
      </c>
      <c r="D36" s="112">
        <v>0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</row>
    <row r="37" spans="1:12">
      <c r="A37" s="214"/>
      <c r="B37" s="229"/>
      <c r="C37" s="55" t="s">
        <v>95</v>
      </c>
      <c r="D37" s="112">
        <v>0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</row>
    <row r="38" spans="1:12">
      <c r="A38" s="214"/>
      <c r="B38" s="229"/>
      <c r="C38" s="55" t="s">
        <v>96</v>
      </c>
      <c r="D38" s="112">
        <v>0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</row>
    <row r="39" spans="1:12" ht="31.2">
      <c r="A39" s="214"/>
      <c r="B39" s="229"/>
      <c r="C39" s="55" t="s">
        <v>97</v>
      </c>
      <c r="D39" s="112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</row>
    <row r="40" spans="1:12">
      <c r="A40" s="214"/>
      <c r="B40" s="229"/>
      <c r="C40" s="55" t="s">
        <v>98</v>
      </c>
      <c r="D40" s="112"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</row>
    <row r="41" spans="1:12">
      <c r="A41" s="214"/>
      <c r="B41" s="229"/>
      <c r="C41" s="55" t="s">
        <v>102</v>
      </c>
      <c r="D41" s="112">
        <v>0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</row>
    <row r="42" spans="1:12">
      <c r="A42" s="215"/>
      <c r="B42" s="230"/>
      <c r="C42" s="55" t="s">
        <v>100</v>
      </c>
      <c r="D42" s="112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</row>
    <row r="43" spans="1:12">
      <c r="A43" s="213" t="s">
        <v>90</v>
      </c>
      <c r="B43" s="213" t="s">
        <v>230</v>
      </c>
      <c r="C43" s="47" t="s">
        <v>94</v>
      </c>
      <c r="D43" s="112">
        <v>0</v>
      </c>
      <c r="E43" s="93">
        <v>0</v>
      </c>
      <c r="F43" s="93">
        <v>0</v>
      </c>
      <c r="G43" s="93">
        <v>0</v>
      </c>
      <c r="H43" s="93">
        <v>0</v>
      </c>
      <c r="I43" s="93">
        <v>0</v>
      </c>
      <c r="J43" s="93">
        <v>0</v>
      </c>
      <c r="K43" s="93">
        <v>0</v>
      </c>
      <c r="L43" s="93">
        <v>0</v>
      </c>
    </row>
    <row r="44" spans="1:12">
      <c r="A44" s="214"/>
      <c r="B44" s="214"/>
      <c r="C44" s="48" t="s">
        <v>95</v>
      </c>
      <c r="D44" s="112">
        <v>0</v>
      </c>
      <c r="E44" s="93">
        <v>0</v>
      </c>
      <c r="F44" s="93">
        <v>0</v>
      </c>
      <c r="G44" s="93">
        <v>0</v>
      </c>
      <c r="H44" s="93">
        <v>0</v>
      </c>
      <c r="I44" s="93">
        <v>0</v>
      </c>
      <c r="J44" s="93">
        <v>0</v>
      </c>
      <c r="K44" s="93">
        <v>0</v>
      </c>
      <c r="L44" s="93">
        <v>0</v>
      </c>
    </row>
    <row r="45" spans="1:12">
      <c r="A45" s="214"/>
      <c r="B45" s="214"/>
      <c r="C45" s="49" t="s">
        <v>96</v>
      </c>
      <c r="D45" s="112">
        <v>0</v>
      </c>
      <c r="E45" s="93">
        <v>0</v>
      </c>
      <c r="F45" s="93">
        <v>0</v>
      </c>
      <c r="G45" s="93">
        <v>0</v>
      </c>
      <c r="H45" s="93">
        <v>0</v>
      </c>
      <c r="I45" s="93">
        <v>0</v>
      </c>
      <c r="J45" s="93">
        <v>0</v>
      </c>
      <c r="K45" s="93">
        <v>0</v>
      </c>
      <c r="L45" s="93">
        <v>0</v>
      </c>
    </row>
    <row r="46" spans="1:12" ht="31.2">
      <c r="A46" s="214"/>
      <c r="B46" s="214"/>
      <c r="C46" s="49" t="s">
        <v>97</v>
      </c>
      <c r="D46" s="112">
        <v>0</v>
      </c>
      <c r="E46" s="93">
        <v>0</v>
      </c>
      <c r="F46" s="93">
        <v>0</v>
      </c>
      <c r="G46" s="93">
        <v>0</v>
      </c>
      <c r="H46" s="93">
        <v>0</v>
      </c>
      <c r="I46" s="93">
        <v>0</v>
      </c>
      <c r="J46" s="93">
        <v>0</v>
      </c>
      <c r="K46" s="93">
        <v>0</v>
      </c>
      <c r="L46" s="93">
        <v>0</v>
      </c>
    </row>
    <row r="47" spans="1:12">
      <c r="A47" s="214"/>
      <c r="B47" s="214"/>
      <c r="C47" s="50" t="s">
        <v>98</v>
      </c>
      <c r="D47" s="112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</row>
    <row r="48" spans="1:12">
      <c r="A48" s="214"/>
      <c r="B48" s="214"/>
      <c r="C48" s="49" t="s">
        <v>102</v>
      </c>
      <c r="D48" s="112">
        <v>0</v>
      </c>
      <c r="E48" s="93">
        <v>0</v>
      </c>
      <c r="F48" s="93">
        <v>0</v>
      </c>
      <c r="G48" s="93">
        <v>0</v>
      </c>
      <c r="H48" s="93">
        <v>0</v>
      </c>
      <c r="I48" s="93">
        <v>0</v>
      </c>
      <c r="J48" s="93">
        <v>0</v>
      </c>
      <c r="K48" s="93">
        <v>0</v>
      </c>
      <c r="L48" s="93">
        <v>0</v>
      </c>
    </row>
    <row r="49" spans="1:12">
      <c r="A49" s="215"/>
      <c r="B49" s="215"/>
      <c r="C49" s="49" t="s">
        <v>100</v>
      </c>
      <c r="D49" s="112">
        <v>0</v>
      </c>
      <c r="E49" s="93">
        <v>0</v>
      </c>
      <c r="F49" s="93">
        <v>0</v>
      </c>
      <c r="G49" s="93">
        <v>0</v>
      </c>
      <c r="H49" s="93">
        <v>0</v>
      </c>
      <c r="I49" s="93">
        <v>0</v>
      </c>
      <c r="J49" s="93">
        <v>0</v>
      </c>
      <c r="K49" s="93">
        <v>0</v>
      </c>
      <c r="L49" s="93">
        <v>0</v>
      </c>
    </row>
    <row r="50" spans="1:12">
      <c r="A50" s="213" t="s">
        <v>72</v>
      </c>
      <c r="B50" s="213" t="s">
        <v>231</v>
      </c>
      <c r="C50" s="47" t="s">
        <v>94</v>
      </c>
      <c r="D50" s="112">
        <v>50669.3</v>
      </c>
      <c r="E50" s="91">
        <v>22853.5</v>
      </c>
      <c r="F50" s="91">
        <v>12231.3</v>
      </c>
      <c r="G50" s="91">
        <v>5334</v>
      </c>
      <c r="H50" s="91">
        <v>7250.5</v>
      </c>
      <c r="I50" s="91">
        <v>0</v>
      </c>
      <c r="J50" s="91">
        <v>0</v>
      </c>
      <c r="K50" s="91">
        <v>1500</v>
      </c>
      <c r="L50" s="91">
        <v>1500</v>
      </c>
    </row>
    <row r="51" spans="1:12">
      <c r="A51" s="214"/>
      <c r="B51" s="214"/>
      <c r="C51" s="48" t="s">
        <v>95</v>
      </c>
      <c r="D51" s="112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2">
        <v>0</v>
      </c>
      <c r="L51" s="92">
        <v>0</v>
      </c>
    </row>
    <row r="52" spans="1:12">
      <c r="A52" s="214"/>
      <c r="B52" s="214"/>
      <c r="C52" s="49" t="s">
        <v>96</v>
      </c>
      <c r="D52" s="112">
        <v>34022</v>
      </c>
      <c r="E52" s="90">
        <v>20853.5</v>
      </c>
      <c r="F52" s="82">
        <v>5098.8999999999996</v>
      </c>
      <c r="G52" s="82">
        <v>3105</v>
      </c>
      <c r="H52" s="82">
        <v>4964.6000000000004</v>
      </c>
      <c r="I52" s="91">
        <v>0</v>
      </c>
      <c r="J52" s="91">
        <v>0</v>
      </c>
      <c r="K52" s="91">
        <v>0</v>
      </c>
      <c r="L52" s="91">
        <v>0</v>
      </c>
    </row>
    <row r="53" spans="1:12" ht="31.2">
      <c r="A53" s="214"/>
      <c r="B53" s="214"/>
      <c r="C53" s="49" t="s">
        <v>97</v>
      </c>
      <c r="D53" s="112">
        <v>16647.300000000003</v>
      </c>
      <c r="E53" s="91">
        <v>2000</v>
      </c>
      <c r="F53" s="91">
        <v>7132.4000000000005</v>
      </c>
      <c r="G53" s="91">
        <v>2229</v>
      </c>
      <c r="H53" s="91">
        <v>2285.9</v>
      </c>
      <c r="I53" s="91">
        <v>0</v>
      </c>
      <c r="J53" s="91">
        <v>0</v>
      </c>
      <c r="K53" s="91">
        <v>1500</v>
      </c>
      <c r="L53" s="91">
        <v>1500</v>
      </c>
    </row>
    <row r="54" spans="1:12">
      <c r="A54" s="214"/>
      <c r="B54" s="214"/>
      <c r="C54" s="50" t="s">
        <v>98</v>
      </c>
      <c r="D54" s="112">
        <v>0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90">
        <v>0</v>
      </c>
    </row>
    <row r="55" spans="1:12">
      <c r="A55" s="214"/>
      <c r="B55" s="214"/>
      <c r="C55" s="49" t="s">
        <v>102</v>
      </c>
      <c r="D55" s="112">
        <v>0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90">
        <v>0</v>
      </c>
    </row>
    <row r="56" spans="1:12">
      <c r="A56" s="215"/>
      <c r="B56" s="215"/>
      <c r="C56" s="49" t="s">
        <v>100</v>
      </c>
      <c r="D56" s="112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</row>
    <row r="57" spans="1:12">
      <c r="A57" s="213" t="s">
        <v>73</v>
      </c>
      <c r="B57" s="213" t="s">
        <v>232</v>
      </c>
      <c r="C57" s="47" t="s">
        <v>94</v>
      </c>
      <c r="D57" s="112">
        <v>131</v>
      </c>
      <c r="E57" s="91">
        <v>13</v>
      </c>
      <c r="F57" s="91">
        <v>11</v>
      </c>
      <c r="G57" s="91">
        <v>9</v>
      </c>
      <c r="H57" s="91">
        <v>7</v>
      </c>
      <c r="I57" s="91">
        <v>6</v>
      </c>
      <c r="J57" s="91">
        <v>5</v>
      </c>
      <c r="K57" s="91">
        <v>40</v>
      </c>
      <c r="L57" s="91">
        <v>40</v>
      </c>
    </row>
    <row r="58" spans="1:12">
      <c r="A58" s="214"/>
      <c r="B58" s="214"/>
      <c r="C58" s="48" t="s">
        <v>95</v>
      </c>
      <c r="D58" s="112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</row>
    <row r="59" spans="1:12">
      <c r="A59" s="214"/>
      <c r="B59" s="214"/>
      <c r="C59" s="49" t="s">
        <v>96</v>
      </c>
      <c r="D59" s="112"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</row>
    <row r="60" spans="1:12" ht="31.2">
      <c r="A60" s="214"/>
      <c r="B60" s="214"/>
      <c r="C60" s="49" t="s">
        <v>97</v>
      </c>
      <c r="D60" s="112">
        <v>131</v>
      </c>
      <c r="E60" s="91">
        <v>13</v>
      </c>
      <c r="F60" s="91">
        <v>11</v>
      </c>
      <c r="G60" s="91">
        <v>9</v>
      </c>
      <c r="H60" s="91">
        <v>7</v>
      </c>
      <c r="I60" s="91">
        <v>6</v>
      </c>
      <c r="J60" s="91">
        <v>5</v>
      </c>
      <c r="K60" s="91">
        <v>40</v>
      </c>
      <c r="L60" s="91">
        <v>40</v>
      </c>
    </row>
    <row r="61" spans="1:12">
      <c r="A61" s="214"/>
      <c r="B61" s="214"/>
      <c r="C61" s="50" t="s">
        <v>98</v>
      </c>
      <c r="D61" s="112">
        <v>0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90">
        <v>0</v>
      </c>
    </row>
    <row r="62" spans="1:12">
      <c r="A62" s="214"/>
      <c r="B62" s="214"/>
      <c r="C62" s="49" t="s">
        <v>102</v>
      </c>
      <c r="D62" s="112">
        <v>0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90">
        <v>0</v>
      </c>
    </row>
    <row r="63" spans="1:12">
      <c r="A63" s="215"/>
      <c r="B63" s="215"/>
      <c r="C63" s="49" t="s">
        <v>100</v>
      </c>
      <c r="D63" s="112">
        <v>0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90">
        <v>0</v>
      </c>
    </row>
    <row r="64" spans="1:12" ht="46.8">
      <c r="A64" s="58" t="s">
        <v>74</v>
      </c>
      <c r="B64" s="58" t="s">
        <v>53</v>
      </c>
      <c r="C64" s="54" t="s">
        <v>68</v>
      </c>
      <c r="D64" s="112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</row>
    <row r="65" spans="1:12" ht="78">
      <c r="A65" s="39" t="s">
        <v>75</v>
      </c>
      <c r="B65" s="39" t="s">
        <v>233</v>
      </c>
      <c r="C65" s="54" t="s">
        <v>68</v>
      </c>
      <c r="D65" s="112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</row>
    <row r="66" spans="1:12">
      <c r="A66" s="213" t="s">
        <v>76</v>
      </c>
      <c r="B66" s="213" t="s">
        <v>234</v>
      </c>
      <c r="C66" s="47" t="s">
        <v>94</v>
      </c>
      <c r="D66" s="112">
        <v>506267.19999999995</v>
      </c>
      <c r="E66" s="90">
        <v>96691</v>
      </c>
      <c r="F66" s="90">
        <v>84483.9</v>
      </c>
      <c r="G66" s="90">
        <v>123155.29999999999</v>
      </c>
      <c r="H66" s="90">
        <v>128998</v>
      </c>
      <c r="I66" s="90">
        <v>26036</v>
      </c>
      <c r="J66" s="90">
        <v>27883</v>
      </c>
      <c r="K66" s="90">
        <v>9510</v>
      </c>
      <c r="L66" s="90">
        <v>9510</v>
      </c>
    </row>
    <row r="67" spans="1:12">
      <c r="A67" s="214"/>
      <c r="B67" s="214"/>
      <c r="C67" s="48" t="s">
        <v>95</v>
      </c>
      <c r="D67" s="112">
        <v>0</v>
      </c>
      <c r="E67" s="92">
        <v>0</v>
      </c>
      <c r="F67" s="92">
        <v>0</v>
      </c>
      <c r="G67" s="92">
        <v>0</v>
      </c>
      <c r="H67" s="92">
        <v>0</v>
      </c>
      <c r="I67" s="92">
        <v>0</v>
      </c>
      <c r="J67" s="92">
        <v>0</v>
      </c>
      <c r="K67" s="92">
        <v>0</v>
      </c>
      <c r="L67" s="92">
        <v>0</v>
      </c>
    </row>
    <row r="68" spans="1:12">
      <c r="A68" s="214"/>
      <c r="B68" s="214"/>
      <c r="C68" s="49" t="s">
        <v>96</v>
      </c>
      <c r="D68" s="112">
        <v>275282</v>
      </c>
      <c r="E68" s="92">
        <v>85731</v>
      </c>
      <c r="F68" s="92">
        <v>65479</v>
      </c>
      <c r="G68" s="92">
        <v>64225</v>
      </c>
      <c r="H68" s="92">
        <v>40828</v>
      </c>
      <c r="I68" s="92">
        <v>9336</v>
      </c>
      <c r="J68" s="92">
        <v>9683</v>
      </c>
      <c r="K68" s="92">
        <v>0</v>
      </c>
      <c r="L68" s="92">
        <v>0</v>
      </c>
    </row>
    <row r="69" spans="1:12" ht="31.2">
      <c r="A69" s="214"/>
      <c r="B69" s="214"/>
      <c r="C69" s="49" t="s">
        <v>97</v>
      </c>
      <c r="D69" s="112">
        <v>230985.2</v>
      </c>
      <c r="E69" s="92">
        <v>10960</v>
      </c>
      <c r="F69" s="92">
        <v>19004.900000000001</v>
      </c>
      <c r="G69" s="92">
        <v>58930.299999999996</v>
      </c>
      <c r="H69" s="92">
        <v>88170</v>
      </c>
      <c r="I69" s="92">
        <v>16700</v>
      </c>
      <c r="J69" s="92">
        <v>18200</v>
      </c>
      <c r="K69" s="92">
        <v>9510</v>
      </c>
      <c r="L69" s="92">
        <v>9510</v>
      </c>
    </row>
    <row r="70" spans="1:12">
      <c r="A70" s="214"/>
      <c r="B70" s="214"/>
      <c r="C70" s="50" t="s">
        <v>98</v>
      </c>
      <c r="D70" s="112">
        <v>0</v>
      </c>
      <c r="E70" s="91">
        <v>0</v>
      </c>
      <c r="F70" s="91">
        <v>0</v>
      </c>
      <c r="G70" s="91">
        <v>0</v>
      </c>
      <c r="H70" s="91">
        <v>0</v>
      </c>
      <c r="I70" s="91">
        <v>0</v>
      </c>
      <c r="J70" s="91">
        <v>0</v>
      </c>
      <c r="K70" s="92">
        <v>0</v>
      </c>
      <c r="L70" s="92">
        <v>0</v>
      </c>
    </row>
    <row r="71" spans="1:12">
      <c r="A71" s="214"/>
      <c r="B71" s="214"/>
      <c r="C71" s="49" t="s">
        <v>102</v>
      </c>
      <c r="D71" s="112">
        <v>0</v>
      </c>
      <c r="E71" s="91">
        <v>0</v>
      </c>
      <c r="F71" s="91">
        <v>0</v>
      </c>
      <c r="G71" s="91">
        <v>0</v>
      </c>
      <c r="H71" s="91">
        <v>0</v>
      </c>
      <c r="I71" s="91">
        <v>0</v>
      </c>
      <c r="J71" s="91">
        <v>0</v>
      </c>
      <c r="K71" s="92">
        <v>0</v>
      </c>
      <c r="L71" s="92">
        <v>0</v>
      </c>
    </row>
    <row r="72" spans="1:12">
      <c r="A72" s="215"/>
      <c r="B72" s="215"/>
      <c r="C72" s="49" t="s">
        <v>100</v>
      </c>
      <c r="D72" s="112">
        <v>0</v>
      </c>
      <c r="E72" s="91">
        <v>0</v>
      </c>
      <c r="F72" s="91">
        <v>0</v>
      </c>
      <c r="G72" s="91">
        <v>0</v>
      </c>
      <c r="H72" s="91">
        <v>0</v>
      </c>
      <c r="I72" s="91">
        <v>0</v>
      </c>
      <c r="J72" s="91">
        <v>0</v>
      </c>
      <c r="K72" s="92">
        <v>0</v>
      </c>
      <c r="L72" s="92">
        <v>0</v>
      </c>
    </row>
    <row r="73" spans="1:12">
      <c r="A73" s="52" t="s">
        <v>101</v>
      </c>
      <c r="B73" s="59"/>
      <c r="C73" s="49"/>
      <c r="D73" s="112"/>
      <c r="E73" s="91"/>
      <c r="F73" s="91"/>
      <c r="G73" s="91"/>
      <c r="H73" s="91"/>
      <c r="I73" s="91"/>
      <c r="J73" s="91"/>
      <c r="K73" s="92"/>
      <c r="L73" s="92"/>
    </row>
    <row r="74" spans="1:12">
      <c r="A74" s="213" t="s">
        <v>78</v>
      </c>
      <c r="B74" s="213" t="s">
        <v>237</v>
      </c>
      <c r="C74" s="47" t="s">
        <v>94</v>
      </c>
      <c r="D74" s="112">
        <v>0</v>
      </c>
      <c r="E74" s="91">
        <v>0</v>
      </c>
      <c r="F74" s="91">
        <v>0</v>
      </c>
      <c r="G74" s="91">
        <v>0</v>
      </c>
      <c r="H74" s="91">
        <v>0</v>
      </c>
      <c r="I74" s="91">
        <v>0</v>
      </c>
      <c r="J74" s="91">
        <v>0</v>
      </c>
      <c r="K74" s="91">
        <v>0</v>
      </c>
      <c r="L74" s="91">
        <v>0</v>
      </c>
    </row>
    <row r="75" spans="1:12">
      <c r="A75" s="214"/>
      <c r="B75" s="214"/>
      <c r="C75" s="48" t="s">
        <v>95</v>
      </c>
      <c r="D75" s="112">
        <v>0</v>
      </c>
      <c r="E75" s="91">
        <v>0</v>
      </c>
      <c r="F75" s="91">
        <v>0</v>
      </c>
      <c r="G75" s="91">
        <v>0</v>
      </c>
      <c r="H75" s="91">
        <v>0</v>
      </c>
      <c r="I75" s="91">
        <v>0</v>
      </c>
      <c r="J75" s="91">
        <v>0</v>
      </c>
      <c r="K75" s="91">
        <v>0</v>
      </c>
      <c r="L75" s="91">
        <v>0</v>
      </c>
    </row>
    <row r="76" spans="1:12">
      <c r="A76" s="214"/>
      <c r="B76" s="214"/>
      <c r="C76" s="49" t="s">
        <v>96</v>
      </c>
      <c r="D76" s="112">
        <v>0</v>
      </c>
      <c r="E76" s="91">
        <v>0</v>
      </c>
      <c r="F76" s="91">
        <v>0</v>
      </c>
      <c r="G76" s="91">
        <v>0</v>
      </c>
      <c r="H76" s="91">
        <v>0</v>
      </c>
      <c r="I76" s="91">
        <v>0</v>
      </c>
      <c r="J76" s="91">
        <v>0</v>
      </c>
      <c r="K76" s="91">
        <v>0</v>
      </c>
      <c r="L76" s="91">
        <v>0</v>
      </c>
    </row>
    <row r="77" spans="1:12" ht="31.2">
      <c r="A77" s="214"/>
      <c r="B77" s="214"/>
      <c r="C77" s="49" t="s">
        <v>97</v>
      </c>
      <c r="D77" s="112">
        <v>0</v>
      </c>
      <c r="E77" s="91">
        <v>0</v>
      </c>
      <c r="F77" s="91">
        <v>0</v>
      </c>
      <c r="G77" s="91">
        <v>0</v>
      </c>
      <c r="H77" s="91">
        <v>0</v>
      </c>
      <c r="I77" s="91">
        <v>0</v>
      </c>
      <c r="J77" s="91">
        <v>0</v>
      </c>
      <c r="K77" s="91">
        <v>0</v>
      </c>
      <c r="L77" s="91">
        <v>0</v>
      </c>
    </row>
    <row r="78" spans="1:12">
      <c r="A78" s="214"/>
      <c r="B78" s="214"/>
      <c r="C78" s="50" t="s">
        <v>98</v>
      </c>
      <c r="D78" s="112">
        <v>0</v>
      </c>
      <c r="E78" s="91">
        <v>0</v>
      </c>
      <c r="F78" s="91">
        <v>0</v>
      </c>
      <c r="G78" s="91">
        <v>0</v>
      </c>
      <c r="H78" s="91">
        <v>0</v>
      </c>
      <c r="I78" s="91">
        <v>0</v>
      </c>
      <c r="J78" s="91">
        <v>0</v>
      </c>
      <c r="K78" s="91">
        <v>0</v>
      </c>
      <c r="L78" s="91">
        <v>0</v>
      </c>
    </row>
    <row r="79" spans="1:12">
      <c r="A79" s="214"/>
      <c r="B79" s="214"/>
      <c r="C79" s="49" t="s">
        <v>102</v>
      </c>
      <c r="D79" s="112">
        <v>0</v>
      </c>
      <c r="E79" s="91">
        <v>0</v>
      </c>
      <c r="F79" s="91">
        <v>0</v>
      </c>
      <c r="G79" s="91">
        <v>0</v>
      </c>
      <c r="H79" s="91">
        <v>0</v>
      </c>
      <c r="I79" s="91">
        <v>0</v>
      </c>
      <c r="J79" s="91">
        <v>0</v>
      </c>
      <c r="K79" s="91">
        <v>0</v>
      </c>
      <c r="L79" s="91">
        <v>0</v>
      </c>
    </row>
    <row r="80" spans="1:12">
      <c r="A80" s="215"/>
      <c r="B80" s="215"/>
      <c r="C80" s="49" t="s">
        <v>100</v>
      </c>
      <c r="D80" s="112">
        <v>0</v>
      </c>
      <c r="E80" s="91">
        <v>0</v>
      </c>
      <c r="F80" s="91">
        <v>0</v>
      </c>
      <c r="G80" s="91">
        <v>0</v>
      </c>
      <c r="H80" s="91">
        <v>0</v>
      </c>
      <c r="I80" s="91">
        <v>0</v>
      </c>
      <c r="J80" s="91">
        <v>0</v>
      </c>
      <c r="K80" s="91">
        <v>0</v>
      </c>
      <c r="L80" s="91">
        <v>0</v>
      </c>
    </row>
    <row r="81" spans="1:12">
      <c r="A81" s="213" t="s">
        <v>79</v>
      </c>
      <c r="B81" s="213" t="s">
        <v>55</v>
      </c>
      <c r="C81" s="47" t="s">
        <v>94</v>
      </c>
      <c r="D81" s="112">
        <v>163285.70000000001</v>
      </c>
      <c r="E81" s="90">
        <v>19022</v>
      </c>
      <c r="F81" s="90">
        <v>21241.7</v>
      </c>
      <c r="G81" s="90">
        <v>23445</v>
      </c>
      <c r="H81" s="90">
        <v>26638</v>
      </c>
      <c r="I81" s="90">
        <v>26036</v>
      </c>
      <c r="J81" s="90">
        <v>27883</v>
      </c>
      <c r="K81" s="90">
        <v>9510</v>
      </c>
      <c r="L81" s="90">
        <v>9510</v>
      </c>
    </row>
    <row r="82" spans="1:12">
      <c r="A82" s="214"/>
      <c r="B82" s="214"/>
      <c r="C82" s="48" t="s">
        <v>95</v>
      </c>
      <c r="D82" s="112">
        <v>0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</row>
    <row r="83" spans="1:12">
      <c r="A83" s="214"/>
      <c r="B83" s="214"/>
      <c r="C83" s="49" t="s">
        <v>96</v>
      </c>
      <c r="D83" s="112">
        <v>59491</v>
      </c>
      <c r="E83" s="90">
        <v>9460</v>
      </c>
      <c r="F83" s="90">
        <v>9839</v>
      </c>
      <c r="G83" s="90">
        <v>10435</v>
      </c>
      <c r="H83" s="90">
        <v>10738</v>
      </c>
      <c r="I83" s="90">
        <v>9336</v>
      </c>
      <c r="J83" s="90">
        <v>9683</v>
      </c>
      <c r="K83" s="90">
        <v>0</v>
      </c>
      <c r="L83" s="90">
        <v>0</v>
      </c>
    </row>
    <row r="84" spans="1:12" ht="31.2">
      <c r="A84" s="214"/>
      <c r="B84" s="214"/>
      <c r="C84" s="49" t="s">
        <v>97</v>
      </c>
      <c r="D84" s="112">
        <v>103794.7</v>
      </c>
      <c r="E84" s="91">
        <v>9562</v>
      </c>
      <c r="F84" s="91">
        <v>11402.7</v>
      </c>
      <c r="G84" s="91">
        <v>13010</v>
      </c>
      <c r="H84" s="91">
        <v>15900</v>
      </c>
      <c r="I84" s="91">
        <v>16700</v>
      </c>
      <c r="J84" s="91">
        <v>18200</v>
      </c>
      <c r="K84" s="91">
        <v>9510</v>
      </c>
      <c r="L84" s="91">
        <v>9510</v>
      </c>
    </row>
    <row r="85" spans="1:12">
      <c r="A85" s="214"/>
      <c r="B85" s="214"/>
      <c r="C85" s="50" t="s">
        <v>98</v>
      </c>
      <c r="D85" s="112">
        <v>0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</row>
    <row r="86" spans="1:12">
      <c r="A86" s="214"/>
      <c r="B86" s="214"/>
      <c r="C86" s="49" t="s">
        <v>102</v>
      </c>
      <c r="D86" s="112">
        <v>0</v>
      </c>
      <c r="E86" s="91">
        <v>0</v>
      </c>
      <c r="F86" s="91">
        <v>0</v>
      </c>
      <c r="G86" s="91">
        <v>0</v>
      </c>
      <c r="H86" s="91">
        <v>0</v>
      </c>
      <c r="I86" s="91">
        <v>0</v>
      </c>
      <c r="J86" s="91">
        <v>0</v>
      </c>
      <c r="K86" s="91">
        <v>0</v>
      </c>
      <c r="L86" s="91">
        <v>0</v>
      </c>
    </row>
    <row r="87" spans="1:12">
      <c r="A87" s="215"/>
      <c r="B87" s="215"/>
      <c r="C87" s="49" t="s">
        <v>100</v>
      </c>
      <c r="D87" s="112">
        <v>0</v>
      </c>
      <c r="E87" s="91">
        <v>0</v>
      </c>
      <c r="F87" s="91">
        <v>0</v>
      </c>
      <c r="G87" s="91">
        <v>0</v>
      </c>
      <c r="H87" s="91">
        <v>0</v>
      </c>
      <c r="I87" s="91">
        <v>0</v>
      </c>
      <c r="J87" s="91">
        <v>0</v>
      </c>
      <c r="K87" s="91">
        <v>0</v>
      </c>
      <c r="L87" s="91">
        <v>0</v>
      </c>
    </row>
    <row r="88" spans="1:12">
      <c r="A88" s="213" t="s">
        <v>80</v>
      </c>
      <c r="B88" s="213" t="s">
        <v>57</v>
      </c>
      <c r="C88" s="47" t="s">
        <v>94</v>
      </c>
      <c r="D88" s="112">
        <v>312894.09999999998</v>
      </c>
      <c r="E88" s="90">
        <v>61343.9</v>
      </c>
      <c r="F88" s="90">
        <v>58942.2</v>
      </c>
      <c r="G88" s="90">
        <v>91638</v>
      </c>
      <c r="H88" s="90">
        <v>100970</v>
      </c>
      <c r="I88" s="90">
        <v>0</v>
      </c>
      <c r="J88" s="90">
        <v>0</v>
      </c>
      <c r="K88" s="90">
        <v>0</v>
      </c>
      <c r="L88" s="90">
        <v>0</v>
      </c>
    </row>
    <row r="89" spans="1:12">
      <c r="A89" s="214"/>
      <c r="B89" s="214"/>
      <c r="C89" s="48" t="s">
        <v>95</v>
      </c>
      <c r="D89" s="112">
        <v>0</v>
      </c>
      <c r="E89" s="91">
        <v>0</v>
      </c>
      <c r="F89" s="91">
        <v>0</v>
      </c>
      <c r="G89" s="91">
        <v>0</v>
      </c>
      <c r="H89" s="91">
        <v>0</v>
      </c>
      <c r="I89" s="91">
        <v>0</v>
      </c>
      <c r="J89" s="91">
        <v>0</v>
      </c>
      <c r="K89" s="91">
        <v>0</v>
      </c>
      <c r="L89" s="91">
        <v>0</v>
      </c>
    </row>
    <row r="90" spans="1:12">
      <c r="A90" s="214"/>
      <c r="B90" s="214"/>
      <c r="C90" s="49" t="s">
        <v>96</v>
      </c>
      <c r="D90" s="112">
        <v>190217.2</v>
      </c>
      <c r="E90" s="82">
        <v>59945.9</v>
      </c>
      <c r="F90" s="82">
        <v>51340</v>
      </c>
      <c r="G90" s="82">
        <v>48991.3</v>
      </c>
      <c r="H90" s="82">
        <v>29940</v>
      </c>
      <c r="I90" s="82">
        <v>0</v>
      </c>
      <c r="J90" s="82">
        <v>0</v>
      </c>
      <c r="K90" s="91">
        <v>0</v>
      </c>
      <c r="L90" s="91">
        <v>0</v>
      </c>
    </row>
    <row r="91" spans="1:12" ht="31.2">
      <c r="A91" s="214"/>
      <c r="B91" s="214"/>
      <c r="C91" s="49" t="s">
        <v>97</v>
      </c>
      <c r="D91" s="112">
        <v>122676.9</v>
      </c>
      <c r="E91" s="91">
        <v>1398</v>
      </c>
      <c r="F91" s="91">
        <v>7602.2</v>
      </c>
      <c r="G91" s="91">
        <v>42646.7</v>
      </c>
      <c r="H91" s="91">
        <v>71030</v>
      </c>
      <c r="I91" s="91">
        <v>0</v>
      </c>
      <c r="J91" s="91">
        <v>0</v>
      </c>
      <c r="K91" s="91">
        <v>0</v>
      </c>
      <c r="L91" s="91">
        <v>0</v>
      </c>
    </row>
    <row r="92" spans="1:12">
      <c r="A92" s="214"/>
      <c r="B92" s="214"/>
      <c r="C92" s="50" t="s">
        <v>98</v>
      </c>
      <c r="D92" s="112">
        <v>0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0">
        <v>0</v>
      </c>
    </row>
    <row r="93" spans="1:12">
      <c r="A93" s="214"/>
      <c r="B93" s="214"/>
      <c r="C93" s="49" t="s">
        <v>102</v>
      </c>
      <c r="D93" s="112">
        <v>0</v>
      </c>
      <c r="E93" s="91">
        <v>0</v>
      </c>
      <c r="F93" s="91">
        <v>0</v>
      </c>
      <c r="G93" s="91">
        <v>0</v>
      </c>
      <c r="H93" s="91">
        <v>0</v>
      </c>
      <c r="I93" s="91">
        <v>0</v>
      </c>
      <c r="J93" s="91">
        <v>0</v>
      </c>
      <c r="K93" s="91">
        <v>0</v>
      </c>
      <c r="L93" s="91">
        <v>0</v>
      </c>
    </row>
    <row r="94" spans="1:12">
      <c r="A94" s="215"/>
      <c r="B94" s="215"/>
      <c r="C94" s="49" t="s">
        <v>100</v>
      </c>
      <c r="D94" s="112">
        <v>0</v>
      </c>
      <c r="E94" s="91">
        <v>0</v>
      </c>
      <c r="F94" s="91">
        <v>0</v>
      </c>
      <c r="G94" s="91">
        <v>0</v>
      </c>
      <c r="H94" s="91">
        <v>0</v>
      </c>
      <c r="I94" s="91">
        <v>0</v>
      </c>
      <c r="J94" s="91">
        <v>0</v>
      </c>
      <c r="K94" s="91">
        <v>0</v>
      </c>
      <c r="L94" s="91">
        <v>0</v>
      </c>
    </row>
    <row r="95" spans="1:12">
      <c r="A95" s="213" t="s">
        <v>81</v>
      </c>
      <c r="B95" s="213" t="s">
        <v>59</v>
      </c>
      <c r="C95" s="47" t="s">
        <v>94</v>
      </c>
      <c r="D95" s="112">
        <v>30087.399999999998</v>
      </c>
      <c r="E95" s="90">
        <v>16325.1</v>
      </c>
      <c r="F95" s="90">
        <v>4300</v>
      </c>
      <c r="G95" s="90">
        <v>8072.2999999999993</v>
      </c>
      <c r="H95" s="90">
        <v>1390</v>
      </c>
      <c r="I95" s="90">
        <v>0</v>
      </c>
      <c r="J95" s="90">
        <v>0</v>
      </c>
      <c r="K95" s="90">
        <v>0</v>
      </c>
      <c r="L95" s="90">
        <v>0</v>
      </c>
    </row>
    <row r="96" spans="1:12">
      <c r="A96" s="214"/>
      <c r="B96" s="214"/>
      <c r="C96" s="48" t="s">
        <v>95</v>
      </c>
      <c r="D96" s="112">
        <v>0</v>
      </c>
      <c r="E96" s="91">
        <v>0</v>
      </c>
      <c r="F96" s="91">
        <v>0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v>0</v>
      </c>
    </row>
    <row r="97" spans="1:12">
      <c r="A97" s="214"/>
      <c r="B97" s="214"/>
      <c r="C97" s="49" t="s">
        <v>96</v>
      </c>
      <c r="D97" s="112">
        <v>25573.8</v>
      </c>
      <c r="E97" s="82">
        <v>16325.1</v>
      </c>
      <c r="F97" s="82">
        <v>4300</v>
      </c>
      <c r="G97" s="82">
        <v>4798.7</v>
      </c>
      <c r="H97" s="82">
        <v>150</v>
      </c>
      <c r="I97" s="82">
        <v>0</v>
      </c>
      <c r="J97" s="82">
        <v>0</v>
      </c>
      <c r="K97" s="82">
        <v>0</v>
      </c>
      <c r="L97" s="82">
        <v>0</v>
      </c>
    </row>
    <row r="98" spans="1:12" ht="31.2">
      <c r="A98" s="214"/>
      <c r="B98" s="214"/>
      <c r="C98" s="49" t="s">
        <v>97</v>
      </c>
      <c r="D98" s="112">
        <v>4513.6000000000004</v>
      </c>
      <c r="E98" s="91">
        <v>0</v>
      </c>
      <c r="F98" s="91">
        <v>0</v>
      </c>
      <c r="G98" s="91">
        <v>3273.6</v>
      </c>
      <c r="H98" s="91">
        <v>1240</v>
      </c>
      <c r="I98" s="91">
        <v>0</v>
      </c>
      <c r="J98" s="91">
        <v>0</v>
      </c>
      <c r="K98" s="91">
        <v>0</v>
      </c>
      <c r="L98" s="91">
        <v>0</v>
      </c>
    </row>
    <row r="99" spans="1:12">
      <c r="A99" s="214"/>
      <c r="B99" s="214"/>
      <c r="C99" s="50" t="s">
        <v>98</v>
      </c>
      <c r="D99" s="112">
        <v>0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</row>
    <row r="100" spans="1:12">
      <c r="A100" s="214"/>
      <c r="B100" s="214"/>
      <c r="C100" s="49" t="s">
        <v>102</v>
      </c>
      <c r="D100" s="112">
        <v>0</v>
      </c>
      <c r="E100" s="91">
        <v>0</v>
      </c>
      <c r="F100" s="91">
        <v>0</v>
      </c>
      <c r="G100" s="91">
        <v>0</v>
      </c>
      <c r="H100" s="91">
        <v>0</v>
      </c>
      <c r="I100" s="91">
        <v>0</v>
      </c>
      <c r="J100" s="91">
        <v>0</v>
      </c>
      <c r="K100" s="91">
        <v>0</v>
      </c>
      <c r="L100" s="91">
        <v>0</v>
      </c>
    </row>
    <row r="101" spans="1:12">
      <c r="A101" s="215"/>
      <c r="B101" s="215"/>
      <c r="C101" s="49" t="s">
        <v>100</v>
      </c>
      <c r="D101" s="112">
        <v>0</v>
      </c>
      <c r="E101" s="91">
        <v>0</v>
      </c>
      <c r="F101" s="91">
        <v>0</v>
      </c>
      <c r="G101" s="91">
        <v>0</v>
      </c>
      <c r="H101" s="91">
        <v>0</v>
      </c>
      <c r="I101" s="91">
        <v>0</v>
      </c>
      <c r="J101" s="91">
        <v>0</v>
      </c>
      <c r="K101" s="91">
        <v>0</v>
      </c>
      <c r="L101" s="91">
        <v>0</v>
      </c>
    </row>
    <row r="102" spans="1:12">
      <c r="A102" s="213" t="s">
        <v>83</v>
      </c>
      <c r="B102" s="213" t="s">
        <v>61</v>
      </c>
      <c r="C102" s="47" t="s">
        <v>94</v>
      </c>
      <c r="D102" s="112">
        <v>0</v>
      </c>
      <c r="E102" s="92">
        <v>0</v>
      </c>
      <c r="F102" s="92">
        <v>0</v>
      </c>
      <c r="G102" s="92">
        <v>0</v>
      </c>
      <c r="H102" s="92">
        <v>0</v>
      </c>
      <c r="I102" s="92">
        <v>0</v>
      </c>
      <c r="J102" s="92">
        <v>0</v>
      </c>
      <c r="K102" s="92">
        <v>0</v>
      </c>
      <c r="L102" s="92">
        <v>0</v>
      </c>
    </row>
    <row r="103" spans="1:12">
      <c r="A103" s="214"/>
      <c r="B103" s="214"/>
      <c r="C103" s="48" t="s">
        <v>95</v>
      </c>
      <c r="D103" s="112">
        <v>0</v>
      </c>
      <c r="E103" s="92">
        <v>0</v>
      </c>
      <c r="F103" s="92">
        <v>0</v>
      </c>
      <c r="G103" s="92">
        <v>0</v>
      </c>
      <c r="H103" s="92">
        <v>0</v>
      </c>
      <c r="I103" s="92">
        <v>0</v>
      </c>
      <c r="J103" s="92">
        <v>0</v>
      </c>
      <c r="K103" s="92">
        <v>0</v>
      </c>
      <c r="L103" s="92">
        <v>0</v>
      </c>
    </row>
    <row r="104" spans="1:12">
      <c r="A104" s="214"/>
      <c r="B104" s="214"/>
      <c r="C104" s="49" t="s">
        <v>96</v>
      </c>
      <c r="D104" s="112">
        <v>0</v>
      </c>
      <c r="E104" s="92">
        <v>0</v>
      </c>
      <c r="F104" s="92">
        <v>0</v>
      </c>
      <c r="G104" s="92">
        <v>0</v>
      </c>
      <c r="H104" s="92">
        <v>0</v>
      </c>
      <c r="I104" s="92">
        <v>0</v>
      </c>
      <c r="J104" s="92">
        <v>0</v>
      </c>
      <c r="K104" s="92">
        <v>0</v>
      </c>
      <c r="L104" s="92">
        <v>0</v>
      </c>
    </row>
    <row r="105" spans="1:12" ht="31.2">
      <c r="A105" s="214"/>
      <c r="B105" s="214"/>
      <c r="C105" s="49" t="s">
        <v>97</v>
      </c>
      <c r="D105" s="112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</row>
    <row r="106" spans="1:12">
      <c r="A106" s="214"/>
      <c r="B106" s="214"/>
      <c r="C106" s="50" t="s">
        <v>98</v>
      </c>
      <c r="D106" s="112">
        <v>0</v>
      </c>
      <c r="E106" s="91">
        <v>0</v>
      </c>
      <c r="F106" s="91">
        <v>0</v>
      </c>
      <c r="G106" s="91">
        <v>0</v>
      </c>
      <c r="H106" s="91">
        <v>0</v>
      </c>
      <c r="I106" s="91">
        <v>0</v>
      </c>
      <c r="J106" s="91">
        <v>0</v>
      </c>
      <c r="K106" s="91">
        <v>0</v>
      </c>
      <c r="L106" s="91">
        <v>0</v>
      </c>
    </row>
    <row r="107" spans="1:12">
      <c r="A107" s="214"/>
      <c r="B107" s="214"/>
      <c r="C107" s="49" t="s">
        <v>102</v>
      </c>
      <c r="D107" s="112">
        <v>0</v>
      </c>
      <c r="E107" s="92">
        <v>0</v>
      </c>
      <c r="F107" s="92">
        <v>0</v>
      </c>
      <c r="G107" s="92">
        <v>0</v>
      </c>
      <c r="H107" s="92">
        <v>0</v>
      </c>
      <c r="I107" s="92">
        <v>0</v>
      </c>
      <c r="J107" s="92">
        <v>0</v>
      </c>
      <c r="K107" s="92">
        <v>0</v>
      </c>
      <c r="L107" s="92">
        <v>0</v>
      </c>
    </row>
    <row r="108" spans="1:12">
      <c r="A108" s="214"/>
      <c r="B108" s="214"/>
      <c r="C108" s="49" t="s">
        <v>100</v>
      </c>
      <c r="D108" s="112">
        <v>0</v>
      </c>
      <c r="E108" s="92">
        <v>0</v>
      </c>
      <c r="F108" s="92">
        <v>0</v>
      </c>
      <c r="G108" s="92">
        <v>0</v>
      </c>
      <c r="H108" s="92">
        <v>0</v>
      </c>
      <c r="I108" s="92">
        <v>0</v>
      </c>
      <c r="J108" s="92">
        <v>0</v>
      </c>
      <c r="K108" s="92">
        <v>0</v>
      </c>
      <c r="L108" s="92">
        <v>0</v>
      </c>
    </row>
    <row r="109" spans="1:12">
      <c r="A109" s="213" t="s">
        <v>84</v>
      </c>
      <c r="B109" s="213" t="s">
        <v>182</v>
      </c>
      <c r="C109" s="47" t="s">
        <v>94</v>
      </c>
      <c r="D109" s="112">
        <v>173172</v>
      </c>
      <c r="E109" s="90">
        <v>10044.9</v>
      </c>
      <c r="F109" s="90">
        <v>32205.599999999999</v>
      </c>
      <c r="G109" s="90">
        <v>32328.399999999998</v>
      </c>
      <c r="H109" s="90">
        <v>30281.300000000003</v>
      </c>
      <c r="I109" s="90">
        <v>25818.9</v>
      </c>
      <c r="J109" s="90">
        <v>25818.9</v>
      </c>
      <c r="K109" s="90">
        <v>8337</v>
      </c>
      <c r="L109" s="90">
        <v>8337</v>
      </c>
    </row>
    <row r="110" spans="1:12">
      <c r="A110" s="214"/>
      <c r="B110" s="214"/>
      <c r="C110" s="48" t="s">
        <v>95</v>
      </c>
      <c r="D110" s="112">
        <v>0</v>
      </c>
      <c r="E110" s="90">
        <v>0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</row>
    <row r="111" spans="1:12">
      <c r="A111" s="214"/>
      <c r="B111" s="214"/>
      <c r="C111" s="49" t="s">
        <v>96</v>
      </c>
      <c r="D111" s="112">
        <v>267.79999999999995</v>
      </c>
      <c r="E111" s="90">
        <v>0</v>
      </c>
      <c r="F111" s="90">
        <v>0</v>
      </c>
      <c r="G111" s="90">
        <v>124.6</v>
      </c>
      <c r="H111" s="90">
        <v>143.19999999999999</v>
      </c>
      <c r="I111" s="90">
        <v>0</v>
      </c>
      <c r="J111" s="90">
        <v>0</v>
      </c>
      <c r="K111" s="90">
        <v>0</v>
      </c>
      <c r="L111" s="90">
        <v>0</v>
      </c>
    </row>
    <row r="112" spans="1:12" ht="31.2">
      <c r="A112" s="214"/>
      <c r="B112" s="214"/>
      <c r="C112" s="49" t="s">
        <v>97</v>
      </c>
      <c r="D112" s="112">
        <v>172904.2</v>
      </c>
      <c r="E112" s="90">
        <v>10044.9</v>
      </c>
      <c r="F112" s="90">
        <v>32205.599999999999</v>
      </c>
      <c r="G112" s="90">
        <v>32203.8</v>
      </c>
      <c r="H112" s="90">
        <v>30138.100000000002</v>
      </c>
      <c r="I112" s="90">
        <v>25818.9</v>
      </c>
      <c r="J112" s="90">
        <v>25818.9</v>
      </c>
      <c r="K112" s="90">
        <v>8337</v>
      </c>
      <c r="L112" s="90">
        <v>8337</v>
      </c>
    </row>
    <row r="113" spans="1:12">
      <c r="A113" s="214"/>
      <c r="B113" s="214"/>
      <c r="C113" s="50" t="s">
        <v>98</v>
      </c>
      <c r="D113" s="112">
        <v>0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</row>
    <row r="114" spans="1:12">
      <c r="A114" s="214"/>
      <c r="B114" s="214"/>
      <c r="C114" s="49" t="s">
        <v>102</v>
      </c>
      <c r="D114" s="112">
        <v>0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</row>
    <row r="115" spans="1:12">
      <c r="A115" s="215"/>
      <c r="B115" s="215"/>
      <c r="C115" s="49" t="s">
        <v>100</v>
      </c>
      <c r="D115" s="112">
        <v>0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  <c r="L115" s="90">
        <v>0</v>
      </c>
    </row>
    <row r="116" spans="1:12">
      <c r="A116" s="52" t="s">
        <v>101</v>
      </c>
      <c r="B116" s="53"/>
      <c r="C116" s="56"/>
      <c r="D116" s="112"/>
      <c r="E116" s="92"/>
      <c r="F116" s="92"/>
      <c r="G116" s="92"/>
      <c r="H116" s="92"/>
      <c r="I116" s="92"/>
      <c r="J116" s="92"/>
      <c r="K116" s="92"/>
      <c r="L116" s="92"/>
    </row>
    <row r="117" spans="1:12">
      <c r="A117" s="213" t="s">
        <v>86</v>
      </c>
      <c r="B117" s="237" t="s">
        <v>64</v>
      </c>
      <c r="C117" s="47" t="s">
        <v>94</v>
      </c>
      <c r="D117" s="112">
        <v>88581.7</v>
      </c>
      <c r="E117" s="90">
        <v>10044.9</v>
      </c>
      <c r="F117" s="90">
        <v>10852.1</v>
      </c>
      <c r="G117" s="90">
        <v>13284.9</v>
      </c>
      <c r="H117" s="90">
        <v>14659.600000000002</v>
      </c>
      <c r="I117" s="90">
        <v>11533.1</v>
      </c>
      <c r="J117" s="90">
        <v>11533.1</v>
      </c>
      <c r="K117" s="90">
        <v>8337</v>
      </c>
      <c r="L117" s="90">
        <v>8337</v>
      </c>
    </row>
    <row r="118" spans="1:12">
      <c r="A118" s="214"/>
      <c r="B118" s="238"/>
      <c r="C118" s="48" t="s">
        <v>95</v>
      </c>
      <c r="D118" s="112">
        <v>0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</row>
    <row r="119" spans="1:12">
      <c r="A119" s="214"/>
      <c r="B119" s="238"/>
      <c r="C119" s="49" t="s">
        <v>96</v>
      </c>
      <c r="D119" s="112">
        <v>267.79999999999995</v>
      </c>
      <c r="E119" s="90">
        <v>0</v>
      </c>
      <c r="F119" s="90">
        <v>0</v>
      </c>
      <c r="G119" s="90">
        <v>124.6</v>
      </c>
      <c r="H119" s="90">
        <v>143.19999999999999</v>
      </c>
      <c r="I119" s="90">
        <v>0</v>
      </c>
      <c r="J119" s="90">
        <v>0</v>
      </c>
      <c r="K119" s="90">
        <v>0</v>
      </c>
      <c r="L119" s="90">
        <v>0</v>
      </c>
    </row>
    <row r="120" spans="1:12" ht="31.2">
      <c r="A120" s="214"/>
      <c r="B120" s="238"/>
      <c r="C120" s="49" t="s">
        <v>97</v>
      </c>
      <c r="D120" s="112">
        <v>88313.900000000009</v>
      </c>
      <c r="E120" s="82">
        <v>10044.9</v>
      </c>
      <c r="F120" s="82">
        <v>10852.1</v>
      </c>
      <c r="G120" s="82">
        <v>13160.3</v>
      </c>
      <c r="H120" s="82">
        <v>14516.400000000001</v>
      </c>
      <c r="I120" s="82">
        <v>11533.1</v>
      </c>
      <c r="J120" s="82">
        <v>11533.1</v>
      </c>
      <c r="K120" s="82">
        <v>8337</v>
      </c>
      <c r="L120" s="82">
        <v>8337</v>
      </c>
    </row>
    <row r="121" spans="1:12">
      <c r="A121" s="214"/>
      <c r="B121" s="238"/>
      <c r="C121" s="50" t="s">
        <v>98</v>
      </c>
      <c r="D121" s="112">
        <v>0</v>
      </c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</row>
    <row r="122" spans="1:12">
      <c r="A122" s="214"/>
      <c r="B122" s="238"/>
      <c r="C122" s="49" t="s">
        <v>102</v>
      </c>
      <c r="D122" s="112">
        <v>0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</row>
    <row r="123" spans="1:12">
      <c r="A123" s="215"/>
      <c r="B123" s="239"/>
      <c r="C123" s="49" t="s">
        <v>100</v>
      </c>
      <c r="D123" s="112">
        <v>0</v>
      </c>
      <c r="E123" s="90">
        <v>0</v>
      </c>
      <c r="F123" s="90">
        <v>0</v>
      </c>
      <c r="G123" s="90">
        <v>0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</row>
    <row r="124" spans="1:12">
      <c r="A124" s="213" t="s">
        <v>91</v>
      </c>
      <c r="B124" s="213" t="s">
        <v>235</v>
      </c>
      <c r="C124" s="47" t="s">
        <v>94</v>
      </c>
      <c r="D124" s="112">
        <v>0</v>
      </c>
      <c r="E124" s="90">
        <v>0</v>
      </c>
      <c r="F124" s="90">
        <v>0</v>
      </c>
      <c r="G124" s="90">
        <v>0</v>
      </c>
      <c r="H124" s="90">
        <v>0</v>
      </c>
      <c r="I124" s="90">
        <v>0</v>
      </c>
      <c r="J124" s="90">
        <v>0</v>
      </c>
      <c r="K124" s="90">
        <v>0</v>
      </c>
      <c r="L124" s="90">
        <v>0</v>
      </c>
    </row>
    <row r="125" spans="1:12">
      <c r="A125" s="214"/>
      <c r="B125" s="214"/>
      <c r="C125" s="48" t="s">
        <v>95</v>
      </c>
      <c r="D125" s="112">
        <v>0</v>
      </c>
      <c r="E125" s="92">
        <v>0</v>
      </c>
      <c r="F125" s="92">
        <v>0</v>
      </c>
      <c r="G125" s="92">
        <v>0</v>
      </c>
      <c r="H125" s="92">
        <v>0</v>
      </c>
      <c r="I125" s="92">
        <v>0</v>
      </c>
      <c r="J125" s="92">
        <v>0</v>
      </c>
      <c r="K125" s="92">
        <v>0</v>
      </c>
      <c r="L125" s="92">
        <v>0</v>
      </c>
    </row>
    <row r="126" spans="1:12">
      <c r="A126" s="214"/>
      <c r="B126" s="214"/>
      <c r="C126" s="49" t="s">
        <v>96</v>
      </c>
      <c r="D126" s="112">
        <v>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</row>
    <row r="127" spans="1:12" ht="31.2">
      <c r="A127" s="214"/>
      <c r="B127" s="214"/>
      <c r="C127" s="49" t="s">
        <v>97</v>
      </c>
      <c r="D127" s="112">
        <v>0</v>
      </c>
      <c r="E127" s="92">
        <v>0</v>
      </c>
      <c r="F127" s="92">
        <v>0</v>
      </c>
      <c r="G127" s="92">
        <v>0</v>
      </c>
      <c r="H127" s="92">
        <v>0</v>
      </c>
      <c r="I127" s="92">
        <v>0</v>
      </c>
      <c r="J127" s="92">
        <v>0</v>
      </c>
      <c r="K127" s="92">
        <v>0</v>
      </c>
      <c r="L127" s="92">
        <v>0</v>
      </c>
    </row>
    <row r="128" spans="1:12">
      <c r="A128" s="214"/>
      <c r="B128" s="214"/>
      <c r="C128" s="50" t="s">
        <v>98</v>
      </c>
      <c r="D128" s="112">
        <v>0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</row>
    <row r="129" spans="1:14">
      <c r="A129" s="214"/>
      <c r="B129" s="214"/>
      <c r="C129" s="49" t="s">
        <v>102</v>
      </c>
      <c r="D129" s="112">
        <v>0</v>
      </c>
      <c r="E129" s="90">
        <v>0</v>
      </c>
      <c r="F129" s="90">
        <v>0</v>
      </c>
      <c r="G129" s="90">
        <v>0</v>
      </c>
      <c r="H129" s="90">
        <v>0</v>
      </c>
      <c r="I129" s="90">
        <v>0</v>
      </c>
      <c r="J129" s="90">
        <v>0</v>
      </c>
      <c r="K129" s="90">
        <v>0</v>
      </c>
      <c r="L129" s="90">
        <v>0</v>
      </c>
    </row>
    <row r="130" spans="1:14">
      <c r="A130" s="215"/>
      <c r="B130" s="215"/>
      <c r="C130" s="51" t="s">
        <v>100</v>
      </c>
      <c r="D130" s="112">
        <v>0</v>
      </c>
      <c r="E130" s="90">
        <v>0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</row>
    <row r="131" spans="1:14">
      <c r="A131" s="213" t="s">
        <v>279</v>
      </c>
      <c r="B131" s="237" t="s">
        <v>278</v>
      </c>
      <c r="C131" s="47" t="s">
        <v>94</v>
      </c>
      <c r="D131" s="112">
        <v>84590.3</v>
      </c>
      <c r="E131" s="90">
        <v>0</v>
      </c>
      <c r="F131" s="90">
        <v>21353.5</v>
      </c>
      <c r="G131" s="90">
        <v>19043.5</v>
      </c>
      <c r="H131" s="90">
        <v>15621.7</v>
      </c>
      <c r="I131" s="90">
        <v>14285.8</v>
      </c>
      <c r="J131" s="90">
        <v>14285.8</v>
      </c>
      <c r="K131" s="90">
        <v>0</v>
      </c>
      <c r="L131" s="90">
        <v>0</v>
      </c>
    </row>
    <row r="132" spans="1:14">
      <c r="A132" s="214"/>
      <c r="B132" s="238"/>
      <c r="C132" s="48" t="s">
        <v>95</v>
      </c>
      <c r="D132" s="112">
        <v>0</v>
      </c>
      <c r="E132" s="90">
        <v>0</v>
      </c>
      <c r="F132" s="90">
        <v>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  <c r="L132" s="90">
        <v>0</v>
      </c>
    </row>
    <row r="133" spans="1:14">
      <c r="A133" s="214"/>
      <c r="B133" s="238"/>
      <c r="C133" s="49" t="s">
        <v>96</v>
      </c>
      <c r="D133" s="112">
        <v>0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  <c r="L133" s="90">
        <v>0</v>
      </c>
    </row>
    <row r="134" spans="1:14" ht="31.2">
      <c r="A134" s="214"/>
      <c r="B134" s="238"/>
      <c r="C134" s="49" t="s">
        <v>97</v>
      </c>
      <c r="D134" s="112">
        <v>84590.3</v>
      </c>
      <c r="E134" s="82">
        <v>0</v>
      </c>
      <c r="F134" s="82">
        <v>21353.5</v>
      </c>
      <c r="G134" s="82">
        <v>19043.5</v>
      </c>
      <c r="H134" s="82">
        <v>15621.7</v>
      </c>
      <c r="I134" s="82">
        <v>14285.8</v>
      </c>
      <c r="J134" s="82">
        <v>14285.8</v>
      </c>
      <c r="K134" s="82">
        <v>0</v>
      </c>
      <c r="L134" s="82">
        <v>0</v>
      </c>
    </row>
    <row r="135" spans="1:14">
      <c r="A135" s="214"/>
      <c r="B135" s="238"/>
      <c r="C135" s="50" t="s">
        <v>98</v>
      </c>
      <c r="D135" s="112">
        <v>0</v>
      </c>
      <c r="E135" s="90">
        <v>0</v>
      </c>
      <c r="F135" s="90">
        <v>0</v>
      </c>
      <c r="G135" s="82">
        <v>0</v>
      </c>
      <c r="H135" s="82">
        <v>0</v>
      </c>
      <c r="I135" s="90">
        <v>0</v>
      </c>
      <c r="J135" s="90">
        <v>0</v>
      </c>
      <c r="K135" s="90">
        <v>0</v>
      </c>
      <c r="L135" s="90">
        <v>0</v>
      </c>
    </row>
    <row r="136" spans="1:14">
      <c r="A136" s="214"/>
      <c r="B136" s="238"/>
      <c r="C136" s="49" t="s">
        <v>102</v>
      </c>
      <c r="D136" s="112">
        <v>0</v>
      </c>
      <c r="E136" s="90">
        <v>0</v>
      </c>
      <c r="F136" s="90">
        <v>0</v>
      </c>
      <c r="G136" s="82">
        <v>0</v>
      </c>
      <c r="H136" s="82">
        <v>0</v>
      </c>
      <c r="I136" s="90">
        <v>0</v>
      </c>
      <c r="J136" s="90">
        <v>0</v>
      </c>
      <c r="K136" s="90">
        <v>0</v>
      </c>
      <c r="L136" s="90">
        <v>0</v>
      </c>
    </row>
    <row r="137" spans="1:14">
      <c r="A137" s="215"/>
      <c r="B137" s="239"/>
      <c r="C137" s="49" t="s">
        <v>100</v>
      </c>
      <c r="D137" s="112">
        <v>0</v>
      </c>
      <c r="E137" s="90">
        <v>0</v>
      </c>
      <c r="F137" s="90">
        <v>0</v>
      </c>
      <c r="G137" s="82">
        <v>0</v>
      </c>
      <c r="H137" s="82">
        <v>0</v>
      </c>
      <c r="I137" s="90">
        <v>0</v>
      </c>
      <c r="J137" s="90">
        <v>0</v>
      </c>
      <c r="K137" s="90">
        <v>0</v>
      </c>
      <c r="L137" s="90">
        <v>0</v>
      </c>
    </row>
    <row r="140" spans="1:14">
      <c r="A140" s="228" t="s">
        <v>148</v>
      </c>
      <c r="B140" s="228"/>
      <c r="C140" s="228"/>
      <c r="D140" s="113"/>
      <c r="E140" s="66"/>
      <c r="F140" s="66"/>
      <c r="M140" s="1"/>
      <c r="N140" s="1"/>
    </row>
    <row r="141" spans="1:14">
      <c r="A141" s="182" t="s">
        <v>156</v>
      </c>
      <c r="B141" s="182"/>
      <c r="C141" s="182"/>
      <c r="E141" s="64"/>
      <c r="F141" s="64"/>
      <c r="J141" s="222" t="s">
        <v>42</v>
      </c>
      <c r="K141" s="222"/>
      <c r="L141" s="222"/>
    </row>
    <row r="142" spans="1:14" hidden="1"/>
    <row r="143" spans="1:14" hidden="1"/>
  </sheetData>
  <mergeCells count="48"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</mergeCells>
  <pageMargins left="0.51181102362204722" right="0.51181102362204722" top="0.55118110236220474" bottom="0.35433070866141736" header="0.31496062992125984" footer="0.31496062992125984"/>
  <pageSetup paperSize="9" scale="70" orientation="landscape" r:id="rId1"/>
  <rowBreaks count="4" manualBreakCount="4">
    <brk id="35" max="11" man="1"/>
    <brk id="72" max="11" man="1"/>
    <brk id="114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175</v>
      </c>
    </row>
    <row r="2" spans="1:3" ht="15.6">
      <c r="A2" s="11"/>
      <c r="B2" s="11"/>
      <c r="C2" s="76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6"/>
      <c r="B4" s="76"/>
      <c r="C4" s="76" t="s">
        <v>154</v>
      </c>
    </row>
    <row r="5" spans="1:3" ht="15.75" customHeight="1">
      <c r="A5" s="76"/>
      <c r="B5" s="76"/>
      <c r="C5" s="76"/>
    </row>
    <row r="6" spans="1:3" ht="15.6">
      <c r="A6" s="240" t="s">
        <v>168</v>
      </c>
      <c r="B6" s="240"/>
      <c r="C6" s="240"/>
    </row>
    <row r="7" spans="1:3" ht="15.6">
      <c r="A7" s="240" t="s">
        <v>169</v>
      </c>
      <c r="B7" s="240"/>
      <c r="C7" s="240"/>
    </row>
    <row r="8" spans="1:3" ht="15.6">
      <c r="A8" s="240" t="s">
        <v>268</v>
      </c>
      <c r="B8" s="240"/>
      <c r="C8" s="240"/>
    </row>
    <row r="9" spans="1:3" ht="15.6">
      <c r="A9" s="241" t="s">
        <v>269</v>
      </c>
      <c r="B9" s="241"/>
      <c r="C9" s="241"/>
    </row>
    <row r="10" spans="1:3" ht="15.6">
      <c r="A10" s="241" t="s">
        <v>190</v>
      </c>
      <c r="B10" s="241"/>
      <c r="C10" s="241"/>
    </row>
    <row r="11" spans="1:3" ht="15.6">
      <c r="A11" s="89"/>
      <c r="B11" s="89"/>
      <c r="C11" s="89"/>
    </row>
    <row r="12" spans="1:3" ht="31.2">
      <c r="A12" s="73" t="s">
        <v>47</v>
      </c>
      <c r="B12" s="73" t="s">
        <v>170</v>
      </c>
      <c r="C12" s="73" t="s">
        <v>274</v>
      </c>
    </row>
    <row r="13" spans="1:3" ht="15.6">
      <c r="A13" s="75">
        <v>1</v>
      </c>
      <c r="B13" s="75">
        <v>2</v>
      </c>
      <c r="C13" s="75">
        <v>3</v>
      </c>
    </row>
    <row r="14" spans="1:3" ht="31.5" customHeight="1">
      <c r="A14" s="206" t="s">
        <v>171</v>
      </c>
      <c r="B14" s="210" t="s">
        <v>227</v>
      </c>
      <c r="C14" s="10" t="s">
        <v>275</v>
      </c>
    </row>
    <row r="15" spans="1:3" ht="46.8">
      <c r="A15" s="207"/>
      <c r="B15" s="211"/>
      <c r="C15" s="78" t="s">
        <v>271</v>
      </c>
    </row>
    <row r="16" spans="1:3" ht="46.8">
      <c r="A16" s="207"/>
      <c r="B16" s="211"/>
      <c r="C16" s="78" t="s">
        <v>272</v>
      </c>
    </row>
    <row r="17" spans="1:3" ht="46.8">
      <c r="A17" s="207"/>
      <c r="B17" s="211"/>
      <c r="C17" s="78" t="s">
        <v>273</v>
      </c>
    </row>
    <row r="18" spans="1:3" ht="46.8">
      <c r="A18" s="208"/>
      <c r="B18" s="212"/>
      <c r="C18" s="97" t="s">
        <v>276</v>
      </c>
    </row>
    <row r="19" spans="1:3" ht="31.2">
      <c r="A19" s="206" t="s">
        <v>172</v>
      </c>
      <c r="B19" s="210" t="s">
        <v>176</v>
      </c>
      <c r="C19" s="10" t="s">
        <v>275</v>
      </c>
    </row>
    <row r="20" spans="1:3" ht="46.8">
      <c r="A20" s="207"/>
      <c r="B20" s="211"/>
      <c r="C20" s="95" t="s">
        <v>271</v>
      </c>
    </row>
    <row r="21" spans="1:3" ht="46.8">
      <c r="A21" s="207"/>
      <c r="B21" s="211"/>
      <c r="C21" s="78" t="s">
        <v>272</v>
      </c>
    </row>
    <row r="22" spans="1:3" ht="46.8">
      <c r="A22" s="207"/>
      <c r="B22" s="211"/>
      <c r="C22" s="78" t="s">
        <v>273</v>
      </c>
    </row>
    <row r="23" spans="1:3" ht="46.8">
      <c r="A23" s="208"/>
      <c r="B23" s="212"/>
      <c r="C23" s="97" t="s">
        <v>276</v>
      </c>
    </row>
    <row r="24" spans="1:3" ht="46.8">
      <c r="A24" s="80" t="s">
        <v>88</v>
      </c>
      <c r="B24" s="78" t="s">
        <v>50</v>
      </c>
      <c r="C24" s="78" t="s">
        <v>273</v>
      </c>
    </row>
    <row r="25" spans="1:3" ht="46.8">
      <c r="A25" s="79" t="s">
        <v>89</v>
      </c>
      <c r="B25" s="78" t="s">
        <v>236</v>
      </c>
      <c r="C25" s="78" t="s">
        <v>273</v>
      </c>
    </row>
    <row r="26" spans="1:3" ht="46.8">
      <c r="A26" s="79" t="s">
        <v>90</v>
      </c>
      <c r="B26" s="78" t="s">
        <v>248</v>
      </c>
      <c r="C26" s="78" t="s">
        <v>273</v>
      </c>
    </row>
    <row r="27" spans="1:3" ht="31.5" customHeight="1">
      <c r="A27" s="206" t="s">
        <v>72</v>
      </c>
      <c r="B27" s="210" t="s">
        <v>247</v>
      </c>
      <c r="C27" s="10" t="s">
        <v>275</v>
      </c>
    </row>
    <row r="28" spans="1:3" ht="46.8">
      <c r="A28" s="207"/>
      <c r="B28" s="211"/>
      <c r="C28" s="95" t="s">
        <v>271</v>
      </c>
    </row>
    <row r="29" spans="1:3" ht="46.8">
      <c r="A29" s="207"/>
      <c r="B29" s="211"/>
      <c r="C29" s="78" t="s">
        <v>272</v>
      </c>
    </row>
    <row r="30" spans="1:3" ht="46.8">
      <c r="A30" s="207"/>
      <c r="B30" s="211"/>
      <c r="C30" s="78" t="s">
        <v>273</v>
      </c>
    </row>
    <row r="31" spans="1:3" ht="46.8">
      <c r="A31" s="208"/>
      <c r="B31" s="212"/>
      <c r="C31" s="97" t="s">
        <v>276</v>
      </c>
    </row>
    <row r="32" spans="1:3" ht="46.8">
      <c r="A32" s="79" t="s">
        <v>73</v>
      </c>
      <c r="B32" s="78" t="s">
        <v>232</v>
      </c>
      <c r="C32" s="78" t="s">
        <v>273</v>
      </c>
    </row>
    <row r="33" spans="1:4" ht="46.8">
      <c r="A33" s="79" t="s">
        <v>74</v>
      </c>
      <c r="B33" s="78" t="s">
        <v>53</v>
      </c>
      <c r="C33" s="78" t="s">
        <v>273</v>
      </c>
    </row>
    <row r="34" spans="1:4" ht="46.8">
      <c r="A34" s="79" t="s">
        <v>75</v>
      </c>
      <c r="B34" s="78" t="s">
        <v>233</v>
      </c>
      <c r="C34" s="95" t="s">
        <v>273</v>
      </c>
    </row>
    <row r="35" spans="1:4" ht="46.8">
      <c r="A35" s="80" t="s">
        <v>173</v>
      </c>
      <c r="B35" s="78" t="s">
        <v>77</v>
      </c>
      <c r="C35" s="95" t="s">
        <v>273</v>
      </c>
    </row>
    <row r="36" spans="1:4" ht="62.4">
      <c r="A36" s="80" t="s">
        <v>78</v>
      </c>
      <c r="B36" s="78" t="s">
        <v>237</v>
      </c>
      <c r="C36" s="95" t="s">
        <v>273</v>
      </c>
    </row>
    <row r="37" spans="1:4" ht="46.8">
      <c r="A37" s="80" t="s">
        <v>79</v>
      </c>
      <c r="B37" s="78" t="s">
        <v>55</v>
      </c>
      <c r="C37" s="95" t="s">
        <v>273</v>
      </c>
    </row>
    <row r="38" spans="1:4" ht="46.8">
      <c r="A38" s="80" t="s">
        <v>80</v>
      </c>
      <c r="B38" s="78" t="s">
        <v>57</v>
      </c>
      <c r="C38" s="95" t="s">
        <v>273</v>
      </c>
    </row>
    <row r="39" spans="1:4" ht="46.8">
      <c r="A39" s="80" t="s">
        <v>81</v>
      </c>
      <c r="B39" s="78" t="s">
        <v>59</v>
      </c>
      <c r="C39" s="95" t="s">
        <v>273</v>
      </c>
    </row>
    <row r="40" spans="1:4" ht="46.8">
      <c r="A40" s="80" t="s">
        <v>83</v>
      </c>
      <c r="B40" s="78" t="s">
        <v>61</v>
      </c>
      <c r="C40" s="95" t="s">
        <v>273</v>
      </c>
    </row>
    <row r="41" spans="1:4" ht="46.8">
      <c r="A41" s="80" t="s">
        <v>181</v>
      </c>
      <c r="B41" s="78" t="s">
        <v>182</v>
      </c>
      <c r="C41" s="95" t="s">
        <v>273</v>
      </c>
    </row>
    <row r="42" spans="1:4" ht="46.8">
      <c r="A42" s="80" t="s">
        <v>183</v>
      </c>
      <c r="B42" s="78" t="s">
        <v>64</v>
      </c>
      <c r="C42" s="95" t="s">
        <v>273</v>
      </c>
    </row>
    <row r="43" spans="1:4" ht="62.4">
      <c r="A43" s="80" t="s">
        <v>184</v>
      </c>
      <c r="B43" s="78" t="s">
        <v>235</v>
      </c>
      <c r="C43" s="95" t="s">
        <v>273</v>
      </c>
    </row>
    <row r="44" spans="1:4" ht="46.8">
      <c r="A44" s="99" t="s">
        <v>277</v>
      </c>
      <c r="B44" s="97" t="s">
        <v>278</v>
      </c>
      <c r="C44" s="97" t="s">
        <v>273</v>
      </c>
    </row>
    <row r="46" spans="1:4" ht="15.6">
      <c r="A46" s="11" t="s">
        <v>148</v>
      </c>
      <c r="B46" s="11"/>
    </row>
    <row r="47" spans="1:4" ht="15.6">
      <c r="A47" s="11" t="s">
        <v>156</v>
      </c>
      <c r="B47" s="11"/>
      <c r="C47" s="74" t="s">
        <v>42</v>
      </c>
      <c r="D47" s="74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/>
  </sheetPr>
  <dimension ref="A1:N130"/>
  <sheetViews>
    <sheetView view="pageBreakPreview" zoomScale="70" zoomScaleNormal="80" zoomScaleSheetLayoutView="70" workbookViewId="0">
      <selection activeCell="T14" sqref="T14"/>
    </sheetView>
  </sheetViews>
  <sheetFormatPr defaultRowHeight="15.6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25" customWidth="1"/>
    <col min="8" max="8" width="11.5546875" style="161" customWidth="1"/>
    <col min="9" max="9" width="12.6640625" style="125" customWidth="1"/>
    <col min="10" max="10" width="12.33203125" style="125" customWidth="1"/>
    <col min="11" max="11" width="10.88671875" bestFit="1" customWidth="1"/>
  </cols>
  <sheetData>
    <row r="1" spans="1:11" ht="19.5" customHeight="1">
      <c r="E1" s="139"/>
      <c r="G1" s="182" t="s">
        <v>45</v>
      </c>
      <c r="H1" s="182"/>
      <c r="I1" s="182"/>
      <c r="J1" s="182"/>
    </row>
    <row r="2" spans="1:11">
      <c r="E2" s="140"/>
      <c r="G2" s="271" t="s">
        <v>46</v>
      </c>
      <c r="H2" s="271"/>
      <c r="I2" s="271"/>
      <c r="J2" s="271"/>
    </row>
    <row r="3" spans="1:11" ht="16.5" customHeight="1">
      <c r="E3" s="140"/>
      <c r="G3" s="182" t="s">
        <v>147</v>
      </c>
      <c r="H3" s="182"/>
      <c r="I3" s="182"/>
      <c r="J3" s="182"/>
    </row>
    <row r="4" spans="1:11" ht="19.5" customHeight="1">
      <c r="E4" s="139"/>
      <c r="G4" s="182" t="s">
        <v>154</v>
      </c>
      <c r="H4" s="182"/>
      <c r="I4" s="182"/>
      <c r="J4" s="182"/>
    </row>
    <row r="6" spans="1:11">
      <c r="A6" s="216" t="s">
        <v>270</v>
      </c>
      <c r="B6" s="216"/>
      <c r="C6" s="216"/>
      <c r="D6" s="216"/>
      <c r="E6" s="216"/>
      <c r="F6" s="216"/>
      <c r="G6" s="216"/>
      <c r="H6" s="216"/>
      <c r="I6" s="216"/>
      <c r="J6" s="216"/>
    </row>
    <row r="7" spans="1:11">
      <c r="A7" s="216" t="s">
        <v>313</v>
      </c>
      <c r="B7" s="216"/>
      <c r="C7" s="216"/>
      <c r="D7" s="216"/>
      <c r="E7" s="216"/>
      <c r="F7" s="216"/>
      <c r="G7" s="216"/>
      <c r="H7" s="216"/>
      <c r="I7" s="216"/>
      <c r="J7" s="216"/>
    </row>
    <row r="8" spans="1:11">
      <c r="A8" s="170"/>
      <c r="B8" s="170"/>
      <c r="C8" s="170"/>
      <c r="D8" s="170" t="s">
        <v>308</v>
      </c>
      <c r="E8" s="141"/>
      <c r="F8" s="170"/>
      <c r="G8" s="170"/>
      <c r="H8" s="141"/>
      <c r="I8" s="170"/>
      <c r="J8" s="170"/>
    </row>
    <row r="9" spans="1:11" ht="14.25" customHeight="1">
      <c r="A9" s="170"/>
      <c r="B9" s="170"/>
      <c r="C9" s="170"/>
      <c r="D9" s="170"/>
      <c r="E9" s="141"/>
      <c r="F9" s="170"/>
    </row>
    <row r="10" spans="1:11" ht="47.25" customHeight="1">
      <c r="A10" s="210" t="s">
        <v>47</v>
      </c>
      <c r="B10" s="210" t="s">
        <v>48</v>
      </c>
      <c r="C10" s="210" t="s">
        <v>159</v>
      </c>
      <c r="D10" s="210" t="s">
        <v>160</v>
      </c>
      <c r="E10" s="269" t="s">
        <v>261</v>
      </c>
      <c r="F10" s="189" t="s">
        <v>301</v>
      </c>
      <c r="G10" s="189"/>
      <c r="H10" s="189"/>
      <c r="I10" s="189"/>
      <c r="J10" s="189"/>
    </row>
    <row r="11" spans="1:11" ht="141.75" customHeight="1">
      <c r="A11" s="212"/>
      <c r="B11" s="212"/>
      <c r="C11" s="212"/>
      <c r="D11" s="212"/>
      <c r="E11" s="270"/>
      <c r="F11" s="168" t="s">
        <v>68</v>
      </c>
      <c r="G11" s="169" t="s">
        <v>158</v>
      </c>
      <c r="H11" s="172" t="s">
        <v>96</v>
      </c>
      <c r="I11" s="169" t="s">
        <v>97</v>
      </c>
      <c r="J11" s="165" t="s">
        <v>262</v>
      </c>
    </row>
    <row r="12" spans="1:11">
      <c r="A12" s="69">
        <v>1</v>
      </c>
      <c r="B12" s="69">
        <v>2</v>
      </c>
      <c r="C12" s="69">
        <v>3</v>
      </c>
      <c r="D12" s="69">
        <v>4</v>
      </c>
      <c r="E12" s="142">
        <v>5</v>
      </c>
      <c r="F12" s="69">
        <v>6</v>
      </c>
      <c r="G12" s="71">
        <v>7</v>
      </c>
      <c r="H12" s="162">
        <v>8</v>
      </c>
      <c r="I12" s="71">
        <v>9</v>
      </c>
      <c r="J12" s="71">
        <v>10</v>
      </c>
    </row>
    <row r="13" spans="1:11" ht="35.1" customHeight="1">
      <c r="A13" s="210" t="s">
        <v>67</v>
      </c>
      <c r="B13" s="265" t="s">
        <v>227</v>
      </c>
      <c r="C13" s="259"/>
      <c r="D13" s="69" t="s">
        <v>68</v>
      </c>
      <c r="E13" s="142"/>
      <c r="F13" s="175">
        <f>SUM(G13:J13)</f>
        <v>166536.79999999999</v>
      </c>
      <c r="G13" s="175">
        <f t="shared" ref="G13:I13" si="0">SUM(G14:G31)</f>
        <v>0</v>
      </c>
      <c r="H13" s="175">
        <f>SUM(H14:H31)</f>
        <v>45935.8</v>
      </c>
      <c r="I13" s="175">
        <f t="shared" si="0"/>
        <v>120601</v>
      </c>
      <c r="J13" s="175">
        <f>SUM(J14:J31)</f>
        <v>0</v>
      </c>
      <c r="K13" s="126">
        <f>F32+F97+F112</f>
        <v>166536.79999999999</v>
      </c>
    </row>
    <row r="14" spans="1:11" ht="35.1" customHeight="1">
      <c r="A14" s="211"/>
      <c r="B14" s="266"/>
      <c r="C14" s="267"/>
      <c r="D14" s="69"/>
      <c r="E14" s="171" t="s">
        <v>293</v>
      </c>
      <c r="F14" s="175">
        <f>SUM(G14:J14)</f>
        <v>0</v>
      </c>
      <c r="G14" s="82">
        <f>G34</f>
        <v>0</v>
      </c>
      <c r="H14" s="82">
        <f t="shared" ref="H14:J15" si="1">H34</f>
        <v>0</v>
      </c>
      <c r="I14" s="82">
        <f t="shared" si="1"/>
        <v>0</v>
      </c>
      <c r="J14" s="82">
        <f t="shared" si="1"/>
        <v>0</v>
      </c>
    </row>
    <row r="15" spans="1:11" ht="35.1" customHeight="1">
      <c r="A15" s="211"/>
      <c r="B15" s="266"/>
      <c r="C15" s="267"/>
      <c r="D15" s="69"/>
      <c r="E15" s="171" t="s">
        <v>303</v>
      </c>
      <c r="F15" s="175">
        <f>SUM(G15:J15)</f>
        <v>3583.5</v>
      </c>
      <c r="G15" s="82">
        <f>G35</f>
        <v>0</v>
      </c>
      <c r="H15" s="82">
        <f t="shared" si="1"/>
        <v>3530.7</v>
      </c>
      <c r="I15" s="82">
        <f t="shared" si="1"/>
        <v>52.800000000000004</v>
      </c>
      <c r="J15" s="82">
        <f t="shared" si="1"/>
        <v>0</v>
      </c>
    </row>
    <row r="16" spans="1:11" ht="35.1" customHeight="1">
      <c r="A16" s="211"/>
      <c r="B16" s="266"/>
      <c r="C16" s="267"/>
      <c r="D16" s="167"/>
      <c r="E16" s="171" t="s">
        <v>296</v>
      </c>
      <c r="F16" s="175">
        <f t="shared" ref="F16:F29" si="2">SUM(G16:J16)</f>
        <v>0</v>
      </c>
      <c r="G16" s="82">
        <f>G40</f>
        <v>0</v>
      </c>
      <c r="H16" s="82">
        <f t="shared" ref="H16:J16" si="3">H40</f>
        <v>0</v>
      </c>
      <c r="I16" s="82">
        <f t="shared" si="3"/>
        <v>0</v>
      </c>
      <c r="J16" s="82">
        <f t="shared" si="3"/>
        <v>0</v>
      </c>
    </row>
    <row r="17" spans="1:14" ht="35.1" customHeight="1">
      <c r="A17" s="211"/>
      <c r="B17" s="266"/>
      <c r="C17" s="267"/>
      <c r="D17" s="167"/>
      <c r="E17" s="171" t="s">
        <v>294</v>
      </c>
      <c r="F17" s="175">
        <f t="shared" si="2"/>
        <v>0</v>
      </c>
      <c r="G17" s="82">
        <f t="shared" ref="G17:I17" si="4">G36+G48</f>
        <v>0</v>
      </c>
      <c r="H17" s="82">
        <f t="shared" si="4"/>
        <v>0</v>
      </c>
      <c r="I17" s="82">
        <f t="shared" si="4"/>
        <v>0</v>
      </c>
      <c r="J17" s="82">
        <f>J36+J48</f>
        <v>0</v>
      </c>
    </row>
    <row r="18" spans="1:14" ht="35.1" customHeight="1">
      <c r="A18" s="211"/>
      <c r="B18" s="266"/>
      <c r="C18" s="267"/>
      <c r="D18" s="167"/>
      <c r="E18" s="171" t="s">
        <v>291</v>
      </c>
      <c r="F18" s="175">
        <f t="shared" si="2"/>
        <v>79.400000000000006</v>
      </c>
      <c r="G18" s="82">
        <f>G37+G49</f>
        <v>0</v>
      </c>
      <c r="H18" s="82">
        <f>H37+H49</f>
        <v>0</v>
      </c>
      <c r="I18" s="82">
        <f>I37+I49</f>
        <v>79.400000000000006</v>
      </c>
      <c r="J18" s="82">
        <f>J37+J49</f>
        <v>0</v>
      </c>
      <c r="N18" s="94"/>
    </row>
    <row r="19" spans="1:14" ht="35.1" customHeight="1">
      <c r="A19" s="211"/>
      <c r="B19" s="266"/>
      <c r="C19" s="267"/>
      <c r="D19" s="167"/>
      <c r="E19" s="171" t="s">
        <v>295</v>
      </c>
      <c r="F19" s="175">
        <f t="shared" si="2"/>
        <v>120.3</v>
      </c>
      <c r="G19" s="82">
        <f t="shared" ref="G19:I19" si="5">G38+G44+G50</f>
        <v>0</v>
      </c>
      <c r="H19" s="82">
        <f t="shared" si="5"/>
        <v>0</v>
      </c>
      <c r="I19" s="82">
        <f t="shared" si="5"/>
        <v>120.3</v>
      </c>
      <c r="J19" s="82">
        <f>J38+J44+J50</f>
        <v>0</v>
      </c>
    </row>
    <row r="20" spans="1:14" ht="35.1" customHeight="1">
      <c r="A20" s="211"/>
      <c r="B20" s="266"/>
      <c r="C20" s="267"/>
      <c r="D20" s="167"/>
      <c r="E20" s="171" t="s">
        <v>298</v>
      </c>
      <c r="F20" s="175">
        <f t="shared" ref="F20" si="6">SUM(G20:J20)</f>
        <v>0</v>
      </c>
      <c r="G20" s="82">
        <f t="shared" ref="G20:I20" si="7">G39</f>
        <v>0</v>
      </c>
      <c r="H20" s="82">
        <f t="shared" si="7"/>
        <v>0</v>
      </c>
      <c r="I20" s="82">
        <f t="shared" si="7"/>
        <v>0</v>
      </c>
      <c r="J20" s="82">
        <f>J39</f>
        <v>0</v>
      </c>
    </row>
    <row r="21" spans="1:14" ht="35.1" customHeight="1">
      <c r="A21" s="211"/>
      <c r="B21" s="266"/>
      <c r="C21" s="267"/>
      <c r="D21" s="167"/>
      <c r="E21" s="171" t="s">
        <v>304</v>
      </c>
      <c r="F21" s="175">
        <f t="shared" ref="F21" si="8">SUM(G21:J21)</f>
        <v>0</v>
      </c>
      <c r="G21" s="82">
        <f t="shared" ref="G21:I21" si="9">G51</f>
        <v>0</v>
      </c>
      <c r="H21" s="82">
        <f t="shared" si="9"/>
        <v>0</v>
      </c>
      <c r="I21" s="82">
        <f t="shared" si="9"/>
        <v>0</v>
      </c>
      <c r="J21" s="82">
        <f>J51</f>
        <v>0</v>
      </c>
    </row>
    <row r="22" spans="1:14" ht="35.1" customHeight="1">
      <c r="A22" s="211"/>
      <c r="B22" s="266"/>
      <c r="C22" s="267"/>
      <c r="D22" s="167"/>
      <c r="E22" s="171" t="s">
        <v>292</v>
      </c>
      <c r="F22" s="175">
        <f t="shared" si="2"/>
        <v>933.5</v>
      </c>
      <c r="G22" s="82">
        <f t="shared" ref="G22:J23" si="10">G45</f>
        <v>0</v>
      </c>
      <c r="H22" s="82">
        <f t="shared" si="10"/>
        <v>0</v>
      </c>
      <c r="I22" s="82">
        <f>I45</f>
        <v>933.5</v>
      </c>
      <c r="J22" s="82">
        <f>J45</f>
        <v>0</v>
      </c>
    </row>
    <row r="23" spans="1:14" ht="35.1" customHeight="1">
      <c r="A23" s="211"/>
      <c r="B23" s="266"/>
      <c r="C23" s="267"/>
      <c r="D23" s="167"/>
      <c r="E23" s="171" t="s">
        <v>299</v>
      </c>
      <c r="F23" s="175">
        <f t="shared" si="2"/>
        <v>0</v>
      </c>
      <c r="G23" s="82">
        <f>G46</f>
        <v>0</v>
      </c>
      <c r="H23" s="82">
        <f t="shared" si="10"/>
        <v>0</v>
      </c>
      <c r="I23" s="82">
        <f t="shared" si="10"/>
        <v>0</v>
      </c>
      <c r="J23" s="82">
        <f t="shared" si="10"/>
        <v>0</v>
      </c>
    </row>
    <row r="24" spans="1:14" ht="35.1" customHeight="1">
      <c r="A24" s="211"/>
      <c r="B24" s="266"/>
      <c r="C24" s="267"/>
      <c r="D24" s="167"/>
      <c r="E24" s="171" t="s">
        <v>163</v>
      </c>
      <c r="F24" s="175">
        <f t="shared" si="2"/>
        <v>14659.600000000002</v>
      </c>
      <c r="G24" s="82">
        <f>G114</f>
        <v>0</v>
      </c>
      <c r="H24" s="82">
        <f t="shared" ref="H24:J24" si="11">H114</f>
        <v>143.19999999999999</v>
      </c>
      <c r="I24" s="82">
        <f>I114</f>
        <v>14516.400000000001</v>
      </c>
      <c r="J24" s="82">
        <f t="shared" si="11"/>
        <v>0</v>
      </c>
    </row>
    <row r="25" spans="1:14" ht="35.1" customHeight="1">
      <c r="A25" s="211"/>
      <c r="B25" s="266"/>
      <c r="C25" s="267"/>
      <c r="D25" s="167"/>
      <c r="E25" s="171" t="s">
        <v>167</v>
      </c>
      <c r="F25" s="175">
        <f t="shared" si="2"/>
        <v>20.499999999999996</v>
      </c>
      <c r="G25" s="82">
        <f>G55</f>
        <v>0</v>
      </c>
      <c r="H25" s="82">
        <f t="shared" ref="H25:J25" si="12">H55</f>
        <v>0</v>
      </c>
      <c r="I25" s="82">
        <f t="shared" si="12"/>
        <v>20.499999999999996</v>
      </c>
      <c r="J25" s="82">
        <f t="shared" si="12"/>
        <v>0</v>
      </c>
    </row>
    <row r="26" spans="1:14" ht="35.1" customHeight="1">
      <c r="A26" s="211"/>
      <c r="B26" s="266"/>
      <c r="C26" s="267"/>
      <c r="D26" s="167"/>
      <c r="E26" s="171" t="s">
        <v>289</v>
      </c>
      <c r="F26" s="82">
        <f>SUM(G26:J26)</f>
        <v>15863.400000000001</v>
      </c>
      <c r="G26" s="82">
        <f>G42+G53+G115+G56</f>
        <v>0</v>
      </c>
      <c r="H26" s="82">
        <f>H42+H53+H115+H56</f>
        <v>0</v>
      </c>
      <c r="I26" s="82">
        <f>I42+I53+I115+I56</f>
        <v>15863.400000000001</v>
      </c>
      <c r="J26" s="82">
        <f>J42+J53+J115+J56</f>
        <v>0</v>
      </c>
    </row>
    <row r="27" spans="1:14" ht="35.1" customHeight="1">
      <c r="A27" s="211"/>
      <c r="B27" s="266"/>
      <c r="C27" s="267"/>
      <c r="D27" s="167"/>
      <c r="E27" s="171" t="s">
        <v>297</v>
      </c>
      <c r="F27" s="175">
        <f>SUM(G27:J27)</f>
        <v>256.10000000000002</v>
      </c>
      <c r="G27" s="82">
        <f>G41</f>
        <v>0</v>
      </c>
      <c r="H27" s="82">
        <f t="shared" ref="H27:J27" si="13">H41</f>
        <v>0</v>
      </c>
      <c r="I27" s="82">
        <f t="shared" si="13"/>
        <v>256.10000000000002</v>
      </c>
      <c r="J27" s="82">
        <f t="shared" si="13"/>
        <v>0</v>
      </c>
    </row>
    <row r="28" spans="1:14" ht="35.1" customHeight="1">
      <c r="A28" s="211"/>
      <c r="B28" s="266"/>
      <c r="C28" s="267"/>
      <c r="D28" s="167"/>
      <c r="E28" s="171" t="s">
        <v>166</v>
      </c>
      <c r="F28" s="175">
        <f t="shared" si="2"/>
        <v>7</v>
      </c>
      <c r="G28" s="82">
        <f>G57</f>
        <v>0</v>
      </c>
      <c r="H28" s="82">
        <f>H57</f>
        <v>0</v>
      </c>
      <c r="I28" s="82">
        <f t="shared" ref="I28:J28" si="14">I57</f>
        <v>7</v>
      </c>
      <c r="J28" s="82">
        <f t="shared" si="14"/>
        <v>0</v>
      </c>
    </row>
    <row r="29" spans="1:14" ht="35.1" customHeight="1">
      <c r="A29" s="211"/>
      <c r="B29" s="266"/>
      <c r="C29" s="267"/>
      <c r="D29" s="167"/>
      <c r="E29" s="171" t="s">
        <v>165</v>
      </c>
      <c r="F29" s="175">
        <f t="shared" si="2"/>
        <v>26638</v>
      </c>
      <c r="G29" s="82">
        <f>G99</f>
        <v>0</v>
      </c>
      <c r="H29" s="82">
        <f t="shared" ref="H29:J30" si="15">H99</f>
        <v>10738</v>
      </c>
      <c r="I29" s="82">
        <f t="shared" si="15"/>
        <v>15900</v>
      </c>
      <c r="J29" s="82">
        <f t="shared" si="15"/>
        <v>0</v>
      </c>
    </row>
    <row r="30" spans="1:14" ht="35.1" customHeight="1">
      <c r="A30" s="211"/>
      <c r="B30" s="266"/>
      <c r="C30" s="267"/>
      <c r="D30" s="167"/>
      <c r="E30" s="171" t="s">
        <v>164</v>
      </c>
      <c r="F30" s="175">
        <f>SUM(G30:J30)</f>
        <v>0</v>
      </c>
      <c r="G30" s="82">
        <f>G100</f>
        <v>0</v>
      </c>
      <c r="H30" s="82">
        <f t="shared" si="15"/>
        <v>0</v>
      </c>
      <c r="I30" s="82">
        <f>I100</f>
        <v>0</v>
      </c>
      <c r="J30" s="82">
        <f t="shared" si="15"/>
        <v>0</v>
      </c>
    </row>
    <row r="31" spans="1:14" ht="35.1" customHeight="1">
      <c r="A31" s="212"/>
      <c r="B31" s="268"/>
      <c r="C31" s="260"/>
      <c r="D31" s="167"/>
      <c r="E31" s="171" t="s">
        <v>174</v>
      </c>
      <c r="F31" s="82">
        <f>SUM(G31:J31)</f>
        <v>104375.5</v>
      </c>
      <c r="G31" s="82">
        <f>G101+G58</f>
        <v>0</v>
      </c>
      <c r="H31" s="82">
        <f>H101+H58</f>
        <v>31523.9</v>
      </c>
      <c r="I31" s="82">
        <f>I101+I58</f>
        <v>72851.600000000006</v>
      </c>
      <c r="J31" s="82">
        <f>J101+J58</f>
        <v>0</v>
      </c>
    </row>
    <row r="32" spans="1:14" ht="35.1" customHeight="1">
      <c r="A32" s="253" t="s">
        <v>49</v>
      </c>
      <c r="B32" s="210" t="s">
        <v>249</v>
      </c>
      <c r="C32" s="210" t="s">
        <v>287</v>
      </c>
      <c r="D32" s="165" t="s">
        <v>260</v>
      </c>
      <c r="E32" s="171"/>
      <c r="F32" s="175">
        <f>SUM(G32:J32)</f>
        <v>7257.5</v>
      </c>
      <c r="G32" s="82">
        <f>G33+G43+G47+G52+G54</f>
        <v>0</v>
      </c>
      <c r="H32" s="82">
        <f>H33+H43+H47+H52+H54</f>
        <v>4964.6000000000004</v>
      </c>
      <c r="I32" s="82">
        <f>I33+I43+I47+I52+I54</f>
        <v>2292.9</v>
      </c>
      <c r="J32" s="82">
        <f>J33+J43+J47+J52+J54</f>
        <v>0</v>
      </c>
    </row>
    <row r="33" spans="1:10" ht="35.1" customHeight="1">
      <c r="A33" s="254"/>
      <c r="B33" s="211"/>
      <c r="C33" s="211"/>
      <c r="D33" s="210" t="s">
        <v>224</v>
      </c>
      <c r="E33" s="171" t="s">
        <v>68</v>
      </c>
      <c r="F33" s="82">
        <f t="shared" ref="F33:I33" si="16">SUM(F34:F42)</f>
        <v>3839.6</v>
      </c>
      <c r="G33" s="82">
        <f t="shared" si="16"/>
        <v>0</v>
      </c>
      <c r="H33" s="82">
        <f t="shared" si="16"/>
        <v>3530.7</v>
      </c>
      <c r="I33" s="82">
        <f t="shared" si="16"/>
        <v>308.90000000000003</v>
      </c>
      <c r="J33" s="82">
        <f>SUM(J34:J42)</f>
        <v>0</v>
      </c>
    </row>
    <row r="34" spans="1:10" ht="35.1" customHeight="1">
      <c r="A34" s="254"/>
      <c r="B34" s="211"/>
      <c r="C34" s="211"/>
      <c r="D34" s="211"/>
      <c r="E34" s="171" t="s">
        <v>293</v>
      </c>
      <c r="F34" s="175">
        <f t="shared" ref="F34:F42" si="17">G34+H34+I34+J34</f>
        <v>0</v>
      </c>
      <c r="G34" s="82">
        <f>G67</f>
        <v>0</v>
      </c>
      <c r="H34" s="82">
        <f t="shared" ref="H34:J35" si="18">H67</f>
        <v>0</v>
      </c>
      <c r="I34" s="82">
        <f t="shared" si="18"/>
        <v>0</v>
      </c>
      <c r="J34" s="82">
        <f t="shared" si="18"/>
        <v>0</v>
      </c>
    </row>
    <row r="35" spans="1:10" ht="35.1" customHeight="1">
      <c r="A35" s="254"/>
      <c r="B35" s="211"/>
      <c r="C35" s="211"/>
      <c r="D35" s="211"/>
      <c r="E35" s="171" t="s">
        <v>303</v>
      </c>
      <c r="F35" s="175">
        <f t="shared" si="17"/>
        <v>3583.5</v>
      </c>
      <c r="G35" s="82">
        <f>G68</f>
        <v>0</v>
      </c>
      <c r="H35" s="82">
        <f t="shared" si="18"/>
        <v>3530.7</v>
      </c>
      <c r="I35" s="82">
        <f t="shared" si="18"/>
        <v>52.800000000000004</v>
      </c>
      <c r="J35" s="82">
        <f t="shared" si="18"/>
        <v>0</v>
      </c>
    </row>
    <row r="36" spans="1:10" ht="35.1" customHeight="1">
      <c r="A36" s="254"/>
      <c r="B36" s="211"/>
      <c r="C36" s="211"/>
      <c r="D36" s="211"/>
      <c r="E36" s="171" t="s">
        <v>294</v>
      </c>
      <c r="F36" s="175">
        <f t="shared" si="17"/>
        <v>0</v>
      </c>
      <c r="G36" s="82">
        <f t="shared" ref="G36:J42" si="19">G69</f>
        <v>0</v>
      </c>
      <c r="H36" s="82">
        <f t="shared" si="19"/>
        <v>0</v>
      </c>
      <c r="I36" s="82">
        <f t="shared" si="19"/>
        <v>0</v>
      </c>
      <c r="J36" s="82">
        <f t="shared" si="19"/>
        <v>0</v>
      </c>
    </row>
    <row r="37" spans="1:10" ht="35.1" customHeight="1">
      <c r="A37" s="254"/>
      <c r="B37" s="211"/>
      <c r="C37" s="211"/>
      <c r="D37" s="211"/>
      <c r="E37" s="171" t="s">
        <v>291</v>
      </c>
      <c r="F37" s="175">
        <f t="shared" si="17"/>
        <v>0</v>
      </c>
      <c r="G37" s="82">
        <f t="shared" si="19"/>
        <v>0</v>
      </c>
      <c r="H37" s="82">
        <f t="shared" si="19"/>
        <v>0</v>
      </c>
      <c r="I37" s="82">
        <f t="shared" si="19"/>
        <v>0</v>
      </c>
      <c r="J37" s="82">
        <f t="shared" si="19"/>
        <v>0</v>
      </c>
    </row>
    <row r="38" spans="1:10" ht="35.1" customHeight="1">
      <c r="A38" s="254"/>
      <c r="B38" s="211"/>
      <c r="C38" s="211"/>
      <c r="D38" s="211"/>
      <c r="E38" s="171" t="s">
        <v>295</v>
      </c>
      <c r="F38" s="175">
        <f t="shared" si="17"/>
        <v>0</v>
      </c>
      <c r="G38" s="82">
        <f t="shared" si="19"/>
        <v>0</v>
      </c>
      <c r="H38" s="82">
        <f t="shared" si="19"/>
        <v>0</v>
      </c>
      <c r="I38" s="82">
        <f t="shared" si="19"/>
        <v>0</v>
      </c>
      <c r="J38" s="82">
        <f t="shared" si="19"/>
        <v>0</v>
      </c>
    </row>
    <row r="39" spans="1:10" ht="35.1" customHeight="1">
      <c r="A39" s="254"/>
      <c r="B39" s="211"/>
      <c r="C39" s="211"/>
      <c r="D39" s="211"/>
      <c r="E39" s="171" t="s">
        <v>298</v>
      </c>
      <c r="F39" s="175">
        <f t="shared" si="17"/>
        <v>0</v>
      </c>
      <c r="G39" s="82">
        <f t="shared" si="19"/>
        <v>0</v>
      </c>
      <c r="H39" s="82">
        <f t="shared" si="19"/>
        <v>0</v>
      </c>
      <c r="I39" s="82">
        <f t="shared" si="19"/>
        <v>0</v>
      </c>
      <c r="J39" s="82">
        <f t="shared" si="19"/>
        <v>0</v>
      </c>
    </row>
    <row r="40" spans="1:10" ht="35.1" customHeight="1">
      <c r="A40" s="254"/>
      <c r="B40" s="211"/>
      <c r="C40" s="211"/>
      <c r="D40" s="211"/>
      <c r="E40" s="137" t="s">
        <v>296</v>
      </c>
      <c r="F40" s="175">
        <f t="shared" si="17"/>
        <v>0</v>
      </c>
      <c r="G40" s="82">
        <f>G73</f>
        <v>0</v>
      </c>
      <c r="H40" s="82">
        <f t="shared" si="19"/>
        <v>0</v>
      </c>
      <c r="I40" s="82">
        <f t="shared" si="19"/>
        <v>0</v>
      </c>
      <c r="J40" s="82">
        <f t="shared" si="19"/>
        <v>0</v>
      </c>
    </row>
    <row r="41" spans="1:10" ht="35.1" customHeight="1">
      <c r="A41" s="254"/>
      <c r="B41" s="211"/>
      <c r="C41" s="211"/>
      <c r="D41" s="211"/>
      <c r="E41" s="137" t="s">
        <v>297</v>
      </c>
      <c r="F41" s="175">
        <f t="shared" si="17"/>
        <v>256.10000000000002</v>
      </c>
      <c r="G41" s="82">
        <f>G74</f>
        <v>0</v>
      </c>
      <c r="H41" s="82">
        <f t="shared" si="19"/>
        <v>0</v>
      </c>
      <c r="I41" s="82">
        <f>I74</f>
        <v>256.10000000000002</v>
      </c>
      <c r="J41" s="82">
        <f t="shared" si="19"/>
        <v>0</v>
      </c>
    </row>
    <row r="42" spans="1:10" ht="35.1" customHeight="1">
      <c r="A42" s="254"/>
      <c r="B42" s="211"/>
      <c r="C42" s="211"/>
      <c r="D42" s="212"/>
      <c r="E42" s="137" t="s">
        <v>289</v>
      </c>
      <c r="F42" s="175">
        <f t="shared" si="17"/>
        <v>0</v>
      </c>
      <c r="G42" s="82">
        <f>G75</f>
        <v>0</v>
      </c>
      <c r="H42" s="82">
        <f t="shared" si="19"/>
        <v>0</v>
      </c>
      <c r="I42" s="82">
        <f>I75</f>
        <v>0</v>
      </c>
      <c r="J42" s="82">
        <f t="shared" si="19"/>
        <v>0</v>
      </c>
    </row>
    <row r="43" spans="1:10" ht="53.25" customHeight="1">
      <c r="A43" s="254"/>
      <c r="B43" s="211"/>
      <c r="C43" s="211"/>
      <c r="D43" s="210" t="s">
        <v>226</v>
      </c>
      <c r="E43" s="137" t="s">
        <v>68</v>
      </c>
      <c r="F43" s="175">
        <f>G43+H43+I43+J43</f>
        <v>943.5</v>
      </c>
      <c r="G43" s="82">
        <f>SUM(G44:G46)</f>
        <v>0</v>
      </c>
      <c r="H43" s="82">
        <f t="shared" ref="H43:I43" si="20">SUM(H44:H46)</f>
        <v>0</v>
      </c>
      <c r="I43" s="82">
        <f t="shared" si="20"/>
        <v>943.5</v>
      </c>
      <c r="J43" s="82">
        <f>SUM(J44:J46)</f>
        <v>0</v>
      </c>
    </row>
    <row r="44" spans="1:10" ht="37.799999999999997" customHeight="1">
      <c r="A44" s="254"/>
      <c r="B44" s="211"/>
      <c r="C44" s="211"/>
      <c r="D44" s="211"/>
      <c r="E44" s="137" t="s">
        <v>295</v>
      </c>
      <c r="F44" s="82">
        <f t="shared" ref="F44:I46" si="21">F77</f>
        <v>10</v>
      </c>
      <c r="G44" s="82">
        <f t="shared" si="21"/>
        <v>0</v>
      </c>
      <c r="H44" s="82">
        <f t="shared" si="21"/>
        <v>0</v>
      </c>
      <c r="I44" s="82">
        <f t="shared" si="21"/>
        <v>10</v>
      </c>
      <c r="J44" s="82">
        <f>J77</f>
        <v>0</v>
      </c>
    </row>
    <row r="45" spans="1:10" ht="37.799999999999997" customHeight="1">
      <c r="A45" s="254"/>
      <c r="B45" s="211"/>
      <c r="C45" s="211"/>
      <c r="D45" s="211"/>
      <c r="E45" s="137" t="s">
        <v>292</v>
      </c>
      <c r="F45" s="82">
        <f t="shared" si="21"/>
        <v>933.5</v>
      </c>
      <c r="G45" s="82">
        <f t="shared" si="21"/>
        <v>0</v>
      </c>
      <c r="H45" s="82">
        <f t="shared" si="21"/>
        <v>0</v>
      </c>
      <c r="I45" s="82">
        <f t="shared" si="21"/>
        <v>933.5</v>
      </c>
      <c r="J45" s="82">
        <f>J78</f>
        <v>0</v>
      </c>
    </row>
    <row r="46" spans="1:10" ht="34.200000000000003" customHeight="1">
      <c r="A46" s="254"/>
      <c r="B46" s="211"/>
      <c r="C46" s="211"/>
      <c r="D46" s="212"/>
      <c r="E46" s="137" t="s">
        <v>299</v>
      </c>
      <c r="F46" s="82">
        <f t="shared" si="21"/>
        <v>0</v>
      </c>
      <c r="G46" s="82">
        <f t="shared" si="21"/>
        <v>0</v>
      </c>
      <c r="H46" s="82">
        <f t="shared" si="21"/>
        <v>0</v>
      </c>
      <c r="I46" s="82">
        <f t="shared" si="21"/>
        <v>0</v>
      </c>
      <c r="J46" s="82">
        <f>J79</f>
        <v>0</v>
      </c>
    </row>
    <row r="47" spans="1:10" ht="51.75" customHeight="1">
      <c r="A47" s="254"/>
      <c r="B47" s="211"/>
      <c r="C47" s="211"/>
      <c r="D47" s="210" t="s">
        <v>225</v>
      </c>
      <c r="E47" s="137" t="s">
        <v>68</v>
      </c>
      <c r="F47" s="175">
        <f>G47+H47+I47+J47</f>
        <v>189.7</v>
      </c>
      <c r="G47" s="82">
        <f>SUM(G49:G51)</f>
        <v>0</v>
      </c>
      <c r="H47" s="82">
        <f>SUM(H48:H51)</f>
        <v>0</v>
      </c>
      <c r="I47" s="82">
        <f t="shared" ref="I47" si="22">SUM(I49:I51)</f>
        <v>189.7</v>
      </c>
      <c r="J47" s="82">
        <f>SUM(J49:J51)</f>
        <v>0</v>
      </c>
    </row>
    <row r="48" spans="1:10" ht="31.2" customHeight="1">
      <c r="A48" s="254"/>
      <c r="B48" s="211"/>
      <c r="C48" s="211"/>
      <c r="D48" s="211"/>
      <c r="E48" s="137" t="s">
        <v>294</v>
      </c>
      <c r="F48" s="82">
        <f t="shared" ref="F48:I51" si="23">F81</f>
        <v>0</v>
      </c>
      <c r="G48" s="82">
        <f t="shared" si="23"/>
        <v>0</v>
      </c>
      <c r="H48" s="82">
        <f t="shared" si="23"/>
        <v>0</v>
      </c>
      <c r="I48" s="82">
        <f t="shared" si="23"/>
        <v>0</v>
      </c>
      <c r="J48" s="82">
        <f>J81</f>
        <v>0</v>
      </c>
    </row>
    <row r="49" spans="1:10" ht="35.1" customHeight="1">
      <c r="A49" s="254"/>
      <c r="B49" s="211"/>
      <c r="C49" s="211"/>
      <c r="D49" s="211"/>
      <c r="E49" s="137" t="s">
        <v>291</v>
      </c>
      <c r="F49" s="82">
        <f t="shared" si="23"/>
        <v>79.400000000000006</v>
      </c>
      <c r="G49" s="82">
        <f t="shared" si="23"/>
        <v>0</v>
      </c>
      <c r="H49" s="82">
        <f t="shared" si="23"/>
        <v>0</v>
      </c>
      <c r="I49" s="82">
        <f t="shared" si="23"/>
        <v>79.400000000000006</v>
      </c>
      <c r="J49" s="82">
        <f>J82</f>
        <v>0</v>
      </c>
    </row>
    <row r="50" spans="1:10" ht="35.1" customHeight="1">
      <c r="A50" s="254"/>
      <c r="B50" s="211"/>
      <c r="C50" s="211"/>
      <c r="D50" s="211"/>
      <c r="E50" s="137" t="s">
        <v>295</v>
      </c>
      <c r="F50" s="82">
        <f t="shared" si="23"/>
        <v>110.3</v>
      </c>
      <c r="G50" s="82">
        <f t="shared" si="23"/>
        <v>0</v>
      </c>
      <c r="H50" s="82">
        <f t="shared" si="23"/>
        <v>0</v>
      </c>
      <c r="I50" s="82">
        <f t="shared" si="23"/>
        <v>110.3</v>
      </c>
      <c r="J50" s="82">
        <f>J83</f>
        <v>0</v>
      </c>
    </row>
    <row r="51" spans="1:10" ht="35.1" customHeight="1">
      <c r="A51" s="254"/>
      <c r="B51" s="211"/>
      <c r="C51" s="211"/>
      <c r="D51" s="212"/>
      <c r="E51" s="137" t="s">
        <v>304</v>
      </c>
      <c r="F51" s="82">
        <f t="shared" si="23"/>
        <v>0</v>
      </c>
      <c r="G51" s="82">
        <f t="shared" si="23"/>
        <v>0</v>
      </c>
      <c r="H51" s="82">
        <f t="shared" si="23"/>
        <v>0</v>
      </c>
      <c r="I51" s="82">
        <f t="shared" si="23"/>
        <v>0</v>
      </c>
      <c r="J51" s="82">
        <f>J84</f>
        <v>0</v>
      </c>
    </row>
    <row r="52" spans="1:10" ht="35.1" customHeight="1">
      <c r="A52" s="254"/>
      <c r="B52" s="211"/>
      <c r="C52" s="211"/>
      <c r="D52" s="210" t="s">
        <v>300</v>
      </c>
      <c r="E52" s="137" t="s">
        <v>68</v>
      </c>
      <c r="F52" s="82">
        <f t="shared" ref="F52:I52" si="24">F53</f>
        <v>0</v>
      </c>
      <c r="G52" s="82">
        <f t="shared" si="24"/>
        <v>0</v>
      </c>
      <c r="H52" s="82">
        <f t="shared" si="24"/>
        <v>0</v>
      </c>
      <c r="I52" s="82">
        <f t="shared" si="24"/>
        <v>0</v>
      </c>
      <c r="J52" s="82">
        <f>J53</f>
        <v>0</v>
      </c>
    </row>
    <row r="53" spans="1:10" ht="35.1" customHeight="1">
      <c r="A53" s="254"/>
      <c r="B53" s="211"/>
      <c r="C53" s="211"/>
      <c r="D53" s="212"/>
      <c r="E53" s="137" t="s">
        <v>289</v>
      </c>
      <c r="F53" s="82">
        <f t="shared" ref="F53:I53" si="25">F85</f>
        <v>0</v>
      </c>
      <c r="G53" s="82">
        <f t="shared" si="25"/>
        <v>0</v>
      </c>
      <c r="H53" s="82">
        <f t="shared" si="25"/>
        <v>0</v>
      </c>
      <c r="I53" s="82">
        <f t="shared" si="25"/>
        <v>0</v>
      </c>
      <c r="J53" s="82">
        <f>J85</f>
        <v>0</v>
      </c>
    </row>
    <row r="54" spans="1:10" ht="35.1" customHeight="1">
      <c r="A54" s="254"/>
      <c r="B54" s="211"/>
      <c r="C54" s="211"/>
      <c r="D54" s="210" t="s">
        <v>214</v>
      </c>
      <c r="E54" s="137" t="s">
        <v>68</v>
      </c>
      <c r="F54" s="82">
        <f t="shared" ref="F54:I54" si="26">SUM(F55:F58)</f>
        <v>2284.6999999999998</v>
      </c>
      <c r="G54" s="82">
        <f t="shared" si="26"/>
        <v>0</v>
      </c>
      <c r="H54" s="82">
        <f t="shared" si="26"/>
        <v>1433.9</v>
      </c>
      <c r="I54" s="82">
        <f t="shared" si="26"/>
        <v>850.8</v>
      </c>
      <c r="J54" s="82">
        <f>SUM(J55:J58)</f>
        <v>0</v>
      </c>
    </row>
    <row r="55" spans="1:10" ht="34.5" customHeight="1">
      <c r="A55" s="254"/>
      <c r="B55" s="211"/>
      <c r="C55" s="211"/>
      <c r="D55" s="211"/>
      <c r="E55" s="137" t="s">
        <v>167</v>
      </c>
      <c r="F55" s="175">
        <f t="shared" ref="F55:F57" si="27">G55+H55+I55+J55</f>
        <v>20.499999999999996</v>
      </c>
      <c r="G55" s="82">
        <f>G88</f>
        <v>0</v>
      </c>
      <c r="H55" s="82">
        <f>H88</f>
        <v>0</v>
      </c>
      <c r="I55" s="82">
        <f>I88</f>
        <v>20.499999999999996</v>
      </c>
      <c r="J55" s="82">
        <f t="shared" ref="J55" si="28">J88</f>
        <v>0</v>
      </c>
    </row>
    <row r="56" spans="1:10" ht="34.5" customHeight="1">
      <c r="A56" s="254"/>
      <c r="B56" s="211"/>
      <c r="C56" s="211"/>
      <c r="D56" s="211"/>
      <c r="E56" s="137" t="s">
        <v>289</v>
      </c>
      <c r="F56" s="175">
        <f t="shared" si="27"/>
        <v>241.7</v>
      </c>
      <c r="G56" s="82">
        <f t="shared" ref="G56:I56" si="29">G89</f>
        <v>0</v>
      </c>
      <c r="H56" s="82">
        <f t="shared" si="29"/>
        <v>0</v>
      </c>
      <c r="I56" s="82">
        <f t="shared" si="29"/>
        <v>241.7</v>
      </c>
      <c r="J56" s="82">
        <f>J89</f>
        <v>0</v>
      </c>
    </row>
    <row r="57" spans="1:10" ht="35.1" customHeight="1">
      <c r="A57" s="254"/>
      <c r="B57" s="211"/>
      <c r="C57" s="211"/>
      <c r="D57" s="211"/>
      <c r="E57" s="137" t="s">
        <v>166</v>
      </c>
      <c r="F57" s="175">
        <f t="shared" si="27"/>
        <v>7</v>
      </c>
      <c r="G57" s="82">
        <f>G92</f>
        <v>0</v>
      </c>
      <c r="H57" s="82">
        <f>H92</f>
        <v>0</v>
      </c>
      <c r="I57" s="82">
        <f t="shared" ref="I57:J57" si="30">I92</f>
        <v>7</v>
      </c>
      <c r="J57" s="82">
        <f t="shared" si="30"/>
        <v>0</v>
      </c>
    </row>
    <row r="58" spans="1:10" ht="35.1" customHeight="1">
      <c r="A58" s="255"/>
      <c r="B58" s="212"/>
      <c r="C58" s="212"/>
      <c r="D58" s="212"/>
      <c r="E58" s="171" t="s">
        <v>174</v>
      </c>
      <c r="F58" s="82">
        <f t="shared" ref="F58:I58" si="31">F90</f>
        <v>2015.5</v>
      </c>
      <c r="G58" s="82">
        <f t="shared" si="31"/>
        <v>0</v>
      </c>
      <c r="H58" s="82">
        <f t="shared" si="31"/>
        <v>1433.9</v>
      </c>
      <c r="I58" s="82">
        <f t="shared" si="31"/>
        <v>581.6</v>
      </c>
      <c r="J58" s="82">
        <f>J90</f>
        <v>0</v>
      </c>
    </row>
    <row r="59" spans="1:10" ht="66.75" customHeight="1">
      <c r="A59" s="210" t="s">
        <v>88</v>
      </c>
      <c r="B59" s="189" t="s">
        <v>50</v>
      </c>
      <c r="C59" s="259" t="s">
        <v>51</v>
      </c>
      <c r="D59" s="210" t="s">
        <v>214</v>
      </c>
      <c r="E59" s="137" t="s">
        <v>68</v>
      </c>
      <c r="F59" s="175">
        <f t="shared" ref="F59:F62" si="32">G59+H59+I59+J59</f>
        <v>0</v>
      </c>
      <c r="G59" s="82">
        <v>0</v>
      </c>
      <c r="H59" s="82">
        <v>0</v>
      </c>
      <c r="I59" s="82">
        <v>0</v>
      </c>
      <c r="J59" s="82">
        <f>J92</f>
        <v>0</v>
      </c>
    </row>
    <row r="60" spans="1:10" ht="35.1" customHeight="1">
      <c r="A60" s="212"/>
      <c r="B60" s="189"/>
      <c r="C60" s="260"/>
      <c r="D60" s="212"/>
      <c r="E60" s="171"/>
      <c r="F60" s="175">
        <f t="shared" si="32"/>
        <v>0</v>
      </c>
      <c r="G60" s="82">
        <v>0</v>
      </c>
      <c r="H60" s="82">
        <v>0</v>
      </c>
      <c r="I60" s="82">
        <v>0</v>
      </c>
      <c r="J60" s="82">
        <f>J93</f>
        <v>0</v>
      </c>
    </row>
    <row r="61" spans="1:10" ht="69.75" customHeight="1">
      <c r="A61" s="210" t="s">
        <v>89</v>
      </c>
      <c r="B61" s="210" t="s">
        <v>236</v>
      </c>
      <c r="C61" s="210" t="s">
        <v>238</v>
      </c>
      <c r="D61" s="210" t="s">
        <v>214</v>
      </c>
      <c r="E61" s="171" t="s">
        <v>68</v>
      </c>
      <c r="F61" s="175">
        <f t="shared" si="32"/>
        <v>0</v>
      </c>
      <c r="G61" s="82">
        <v>0</v>
      </c>
      <c r="H61" s="82">
        <v>0</v>
      </c>
      <c r="I61" s="82">
        <v>0</v>
      </c>
      <c r="J61" s="82">
        <f>J94</f>
        <v>0</v>
      </c>
    </row>
    <row r="62" spans="1:10" ht="69" customHeight="1">
      <c r="A62" s="212"/>
      <c r="B62" s="212"/>
      <c r="C62" s="212"/>
      <c r="D62" s="212"/>
      <c r="E62" s="171"/>
      <c r="F62" s="175">
        <f t="shared" si="32"/>
        <v>0</v>
      </c>
      <c r="G62" s="82">
        <v>0</v>
      </c>
      <c r="H62" s="82">
        <v>0</v>
      </c>
      <c r="I62" s="82">
        <v>0</v>
      </c>
      <c r="J62" s="82">
        <f>J95</f>
        <v>0</v>
      </c>
    </row>
    <row r="63" spans="1:10" ht="63.6" customHeight="1">
      <c r="A63" s="210" t="s">
        <v>90</v>
      </c>
      <c r="B63" s="210" t="s">
        <v>230</v>
      </c>
      <c r="C63" s="210" t="s">
        <v>239</v>
      </c>
      <c r="D63" s="210" t="s">
        <v>214</v>
      </c>
      <c r="E63" s="171" t="s">
        <v>68</v>
      </c>
      <c r="F63" s="175">
        <f>G63+H63+I63+J63</f>
        <v>0</v>
      </c>
      <c r="G63" s="173">
        <v>0</v>
      </c>
      <c r="H63" s="173">
        <v>0</v>
      </c>
      <c r="I63" s="173">
        <v>0</v>
      </c>
      <c r="J63" s="82">
        <f>J96</f>
        <v>0</v>
      </c>
    </row>
    <row r="64" spans="1:10" ht="27" customHeight="1">
      <c r="A64" s="211"/>
      <c r="B64" s="211"/>
      <c r="C64" s="212"/>
      <c r="D64" s="211"/>
      <c r="E64" s="263"/>
      <c r="F64" s="264">
        <f>G64+H64+I64+J64</f>
        <v>0</v>
      </c>
      <c r="G64" s="261">
        <v>0</v>
      </c>
      <c r="H64" s="261">
        <v>0</v>
      </c>
      <c r="I64" s="261">
        <v>0</v>
      </c>
      <c r="J64" s="261">
        <f>J102</f>
        <v>0</v>
      </c>
    </row>
    <row r="65" spans="1:11" ht="114" customHeight="1">
      <c r="A65" s="212"/>
      <c r="B65" s="212"/>
      <c r="C65" s="165" t="s">
        <v>246</v>
      </c>
      <c r="D65" s="212"/>
      <c r="E65" s="263"/>
      <c r="F65" s="264"/>
      <c r="G65" s="262"/>
      <c r="H65" s="262"/>
      <c r="I65" s="262"/>
      <c r="J65" s="262"/>
    </row>
    <row r="66" spans="1:11" ht="35.1" customHeight="1">
      <c r="A66" s="210" t="s">
        <v>72</v>
      </c>
      <c r="B66" s="210" t="s">
        <v>231</v>
      </c>
      <c r="C66" s="210" t="s">
        <v>240</v>
      </c>
      <c r="D66" s="210" t="s">
        <v>224</v>
      </c>
      <c r="E66" s="171" t="s">
        <v>68</v>
      </c>
      <c r="F66" s="175">
        <f>SUM(F67:F75)</f>
        <v>3839.6</v>
      </c>
      <c r="G66" s="175">
        <f t="shared" ref="G66:J66" si="33">SUM(G67:G75)</f>
        <v>0</v>
      </c>
      <c r="H66" s="157">
        <f t="shared" si="33"/>
        <v>3530.7</v>
      </c>
      <c r="I66" s="175">
        <f t="shared" si="33"/>
        <v>308.90000000000003</v>
      </c>
      <c r="J66" s="175">
        <f t="shared" si="33"/>
        <v>0</v>
      </c>
      <c r="K66" s="126">
        <f>F66+F76+F80+F87</f>
        <v>7250.5</v>
      </c>
    </row>
    <row r="67" spans="1:11" ht="35.1" customHeight="1">
      <c r="A67" s="211"/>
      <c r="B67" s="211"/>
      <c r="C67" s="211"/>
      <c r="D67" s="211"/>
      <c r="E67" s="171" t="s">
        <v>293</v>
      </c>
      <c r="F67" s="175">
        <f>SUM(G67:J67)</f>
        <v>0</v>
      </c>
      <c r="G67" s="174">
        <v>0</v>
      </c>
      <c r="H67" s="157">
        <v>0</v>
      </c>
      <c r="I67" s="157">
        <v>0</v>
      </c>
      <c r="J67" s="82">
        <v>0</v>
      </c>
    </row>
    <row r="68" spans="1:11" ht="35.1" customHeight="1">
      <c r="A68" s="211"/>
      <c r="B68" s="211"/>
      <c r="C68" s="211"/>
      <c r="D68" s="211"/>
      <c r="E68" s="171" t="s">
        <v>303</v>
      </c>
      <c r="F68" s="175">
        <f>SUM(G68:J68)</f>
        <v>3583.5</v>
      </c>
      <c r="G68" s="174">
        <v>0</v>
      </c>
      <c r="H68" s="157">
        <f>103.5+1786.7+1640.5</f>
        <v>3530.7</v>
      </c>
      <c r="I68" s="157">
        <f>52.2+0.6</f>
        <v>52.800000000000004</v>
      </c>
      <c r="J68" s="82">
        <v>0</v>
      </c>
    </row>
    <row r="69" spans="1:11" ht="35.1" customHeight="1">
      <c r="A69" s="211"/>
      <c r="B69" s="211"/>
      <c r="C69" s="211"/>
      <c r="D69" s="211"/>
      <c r="E69" s="171" t="s">
        <v>294</v>
      </c>
      <c r="F69" s="175">
        <f t="shared" ref="F69:F73" si="34">SUM(G69:J69)</f>
        <v>0</v>
      </c>
      <c r="G69" s="174">
        <v>0</v>
      </c>
      <c r="H69" s="157">
        <v>0</v>
      </c>
      <c r="I69" s="157">
        <v>0</v>
      </c>
      <c r="J69" s="82">
        <v>0</v>
      </c>
    </row>
    <row r="70" spans="1:11" ht="35.1" customHeight="1">
      <c r="A70" s="211"/>
      <c r="B70" s="211"/>
      <c r="C70" s="211"/>
      <c r="D70" s="211"/>
      <c r="E70" s="171" t="s">
        <v>291</v>
      </c>
      <c r="F70" s="175">
        <f t="shared" si="34"/>
        <v>0</v>
      </c>
      <c r="G70" s="174">
        <v>0</v>
      </c>
      <c r="H70" s="157">
        <v>0</v>
      </c>
      <c r="I70" s="157">
        <v>0</v>
      </c>
      <c r="J70" s="82">
        <v>0</v>
      </c>
    </row>
    <row r="71" spans="1:11" ht="35.1" customHeight="1">
      <c r="A71" s="211"/>
      <c r="B71" s="211"/>
      <c r="C71" s="211"/>
      <c r="D71" s="211"/>
      <c r="E71" s="171" t="s">
        <v>295</v>
      </c>
      <c r="F71" s="175">
        <f t="shared" si="34"/>
        <v>0</v>
      </c>
      <c r="G71" s="174">
        <v>0</v>
      </c>
      <c r="H71" s="157">
        <v>0</v>
      </c>
      <c r="I71" s="157">
        <v>0</v>
      </c>
      <c r="J71" s="82">
        <v>0</v>
      </c>
    </row>
    <row r="72" spans="1:11" ht="35.1" customHeight="1">
      <c r="A72" s="211"/>
      <c r="B72" s="211"/>
      <c r="C72" s="211"/>
      <c r="D72" s="211"/>
      <c r="E72" s="171" t="s">
        <v>298</v>
      </c>
      <c r="F72" s="175">
        <f t="shared" ref="F72" si="35">SUM(G72:J72)</f>
        <v>0</v>
      </c>
      <c r="G72" s="174">
        <v>0</v>
      </c>
      <c r="H72" s="157">
        <v>0</v>
      </c>
      <c r="I72" s="157">
        <v>0</v>
      </c>
      <c r="J72" s="82">
        <v>0</v>
      </c>
    </row>
    <row r="73" spans="1:11" ht="35.1" customHeight="1">
      <c r="A73" s="211"/>
      <c r="B73" s="211"/>
      <c r="C73" s="211"/>
      <c r="D73" s="211"/>
      <c r="E73" s="137" t="s">
        <v>296</v>
      </c>
      <c r="F73" s="175">
        <f t="shared" si="34"/>
        <v>0</v>
      </c>
      <c r="G73" s="82">
        <v>0</v>
      </c>
      <c r="H73" s="157">
        <v>0</v>
      </c>
      <c r="I73" s="92">
        <v>0</v>
      </c>
      <c r="J73" s="82">
        <f>J104</f>
        <v>0</v>
      </c>
    </row>
    <row r="74" spans="1:11" ht="35.1" customHeight="1">
      <c r="A74" s="211"/>
      <c r="B74" s="211"/>
      <c r="C74" s="211"/>
      <c r="D74" s="211"/>
      <c r="E74" s="137" t="s">
        <v>297</v>
      </c>
      <c r="F74" s="175">
        <f t="shared" ref="F74:F75" si="36">SUM(G74:J74)</f>
        <v>256.10000000000002</v>
      </c>
      <c r="G74" s="82">
        <v>0</v>
      </c>
      <c r="H74" s="92">
        <v>0</v>
      </c>
      <c r="I74" s="92">
        <f>218+38.1</f>
        <v>256.10000000000002</v>
      </c>
      <c r="J74" s="82">
        <f>J105</f>
        <v>0</v>
      </c>
    </row>
    <row r="75" spans="1:11" ht="35.1" customHeight="1">
      <c r="A75" s="211"/>
      <c r="B75" s="211"/>
      <c r="C75" s="211"/>
      <c r="D75" s="212"/>
      <c r="E75" s="137" t="s">
        <v>289</v>
      </c>
      <c r="F75" s="175">
        <f t="shared" si="36"/>
        <v>0</v>
      </c>
      <c r="G75" s="82">
        <v>0</v>
      </c>
      <c r="H75" s="92">
        <v>0</v>
      </c>
      <c r="I75" s="92">
        <v>0</v>
      </c>
      <c r="J75" s="82">
        <f>J106</f>
        <v>0</v>
      </c>
    </row>
    <row r="76" spans="1:11" ht="46.2" customHeight="1">
      <c r="A76" s="211"/>
      <c r="B76" s="211"/>
      <c r="C76" s="211"/>
      <c r="D76" s="210" t="s">
        <v>226</v>
      </c>
      <c r="E76" s="137" t="s">
        <v>68</v>
      </c>
      <c r="F76" s="175">
        <f>G76+H76+I76+J76</f>
        <v>943.5</v>
      </c>
      <c r="G76" s="82">
        <f>SUM(G77:G79)</f>
        <v>0</v>
      </c>
      <c r="H76" s="82">
        <f t="shared" ref="H76:J76" si="37">SUM(H77:H79)</f>
        <v>0</v>
      </c>
      <c r="I76" s="82">
        <f t="shared" si="37"/>
        <v>943.5</v>
      </c>
      <c r="J76" s="82">
        <f t="shared" si="37"/>
        <v>0</v>
      </c>
    </row>
    <row r="77" spans="1:11" ht="34.799999999999997" customHeight="1">
      <c r="A77" s="211"/>
      <c r="B77" s="211"/>
      <c r="C77" s="211"/>
      <c r="D77" s="211"/>
      <c r="E77" s="137" t="s">
        <v>295</v>
      </c>
      <c r="F77" s="175">
        <f t="shared" ref="F77:F95" si="38">G77+H77+I77+J77</f>
        <v>10</v>
      </c>
      <c r="G77" s="82">
        <f>G80</f>
        <v>0</v>
      </c>
      <c r="H77" s="82">
        <v>0</v>
      </c>
      <c r="I77" s="82">
        <f>10</f>
        <v>10</v>
      </c>
      <c r="J77" s="82">
        <f t="shared" ref="J77" si="39">J80</f>
        <v>0</v>
      </c>
    </row>
    <row r="78" spans="1:11" ht="34.799999999999997" customHeight="1">
      <c r="A78" s="211"/>
      <c r="B78" s="211"/>
      <c r="C78" s="211"/>
      <c r="D78" s="211"/>
      <c r="E78" s="137" t="s">
        <v>292</v>
      </c>
      <c r="F78" s="175">
        <f t="shared" si="38"/>
        <v>933.5</v>
      </c>
      <c r="G78" s="82">
        <v>0</v>
      </c>
      <c r="H78" s="82">
        <v>0</v>
      </c>
      <c r="I78" s="82">
        <v>933.5</v>
      </c>
      <c r="J78" s="82">
        <v>0</v>
      </c>
    </row>
    <row r="79" spans="1:11" ht="35.1" customHeight="1">
      <c r="A79" s="211"/>
      <c r="B79" s="211"/>
      <c r="C79" s="211"/>
      <c r="D79" s="212"/>
      <c r="E79" s="137" t="s">
        <v>299</v>
      </c>
      <c r="F79" s="175">
        <f t="shared" si="38"/>
        <v>0</v>
      </c>
      <c r="G79" s="82">
        <v>0</v>
      </c>
      <c r="H79" s="82">
        <v>0</v>
      </c>
      <c r="I79" s="82">
        <v>0</v>
      </c>
      <c r="J79" s="82">
        <f>J106</f>
        <v>0</v>
      </c>
    </row>
    <row r="80" spans="1:11" ht="48" customHeight="1">
      <c r="A80" s="211"/>
      <c r="B80" s="211"/>
      <c r="C80" s="211"/>
      <c r="D80" s="210" t="s">
        <v>225</v>
      </c>
      <c r="E80" s="137" t="s">
        <v>68</v>
      </c>
      <c r="F80" s="175">
        <f t="shared" si="38"/>
        <v>189.7</v>
      </c>
      <c r="G80" s="82">
        <f>SUM(G81:G84)</f>
        <v>0</v>
      </c>
      <c r="H80" s="82">
        <f t="shared" ref="H80:J80" si="40">SUM(H81:H84)</f>
        <v>0</v>
      </c>
      <c r="I80" s="82">
        <f t="shared" si="40"/>
        <v>189.7</v>
      </c>
      <c r="J80" s="82">
        <f t="shared" si="40"/>
        <v>0</v>
      </c>
    </row>
    <row r="81" spans="1:12" ht="34.200000000000003" customHeight="1">
      <c r="A81" s="211"/>
      <c r="B81" s="211"/>
      <c r="C81" s="211"/>
      <c r="D81" s="211"/>
      <c r="E81" s="137" t="s">
        <v>294</v>
      </c>
      <c r="F81" s="175">
        <f t="shared" si="38"/>
        <v>0</v>
      </c>
      <c r="G81" s="82">
        <f>G84</f>
        <v>0</v>
      </c>
      <c r="H81" s="82">
        <v>0</v>
      </c>
      <c r="I81" s="82">
        <v>0</v>
      </c>
      <c r="J81" s="82">
        <f t="shared" ref="J81" si="41">J84</f>
        <v>0</v>
      </c>
    </row>
    <row r="82" spans="1:12" ht="35.1" customHeight="1">
      <c r="A82" s="211"/>
      <c r="B82" s="211"/>
      <c r="C82" s="211"/>
      <c r="D82" s="211"/>
      <c r="E82" s="137" t="s">
        <v>291</v>
      </c>
      <c r="F82" s="175">
        <f>G82+H82+I82+J82</f>
        <v>79.400000000000006</v>
      </c>
      <c r="G82" s="82">
        <v>0</v>
      </c>
      <c r="H82" s="82">
        <v>0</v>
      </c>
      <c r="I82" s="82">
        <v>79.400000000000006</v>
      </c>
      <c r="J82" s="82">
        <f>J108</f>
        <v>0</v>
      </c>
    </row>
    <row r="83" spans="1:12" ht="35.1" customHeight="1">
      <c r="A83" s="211"/>
      <c r="B83" s="211"/>
      <c r="C83" s="211"/>
      <c r="D83" s="211"/>
      <c r="E83" s="137" t="s">
        <v>295</v>
      </c>
      <c r="F83" s="175">
        <f>G83+H83+I83+J83</f>
        <v>110.3</v>
      </c>
      <c r="G83" s="82">
        <v>0</v>
      </c>
      <c r="H83" s="82">
        <v>0</v>
      </c>
      <c r="I83" s="82">
        <f>112.2-1.9</f>
        <v>110.3</v>
      </c>
      <c r="J83" s="82">
        <f>J109</f>
        <v>0</v>
      </c>
    </row>
    <row r="84" spans="1:12" ht="35.1" customHeight="1">
      <c r="A84" s="211"/>
      <c r="B84" s="211"/>
      <c r="C84" s="211"/>
      <c r="D84" s="212"/>
      <c r="E84" s="137" t="s">
        <v>304</v>
      </c>
      <c r="F84" s="175">
        <f t="shared" ref="F84" si="42">G84+H84+I84+J84</f>
        <v>0</v>
      </c>
      <c r="G84" s="82">
        <v>0</v>
      </c>
      <c r="H84" s="82">
        <v>0</v>
      </c>
      <c r="I84" s="82">
        <v>0</v>
      </c>
      <c r="J84" s="82">
        <f t="shared" ref="J84" si="43">J109</f>
        <v>0</v>
      </c>
    </row>
    <row r="85" spans="1:12" ht="35.1" customHeight="1">
      <c r="A85" s="211"/>
      <c r="B85" s="211"/>
      <c r="C85" s="211"/>
      <c r="D85" s="210" t="s">
        <v>300</v>
      </c>
      <c r="E85" s="137" t="s">
        <v>68</v>
      </c>
      <c r="F85" s="175">
        <f>G85+H85+I85+J85</f>
        <v>0</v>
      </c>
      <c r="G85" s="82">
        <f t="shared" ref="G85:I85" si="44">G86</f>
        <v>0</v>
      </c>
      <c r="H85" s="82">
        <f t="shared" si="44"/>
        <v>0</v>
      </c>
      <c r="I85" s="82">
        <f t="shared" si="44"/>
        <v>0</v>
      </c>
      <c r="J85" s="82">
        <f>J86</f>
        <v>0</v>
      </c>
    </row>
    <row r="86" spans="1:12" ht="35.1" customHeight="1">
      <c r="A86" s="211"/>
      <c r="B86" s="211"/>
      <c r="C86" s="211"/>
      <c r="D86" s="212"/>
      <c r="E86" s="137" t="s">
        <v>289</v>
      </c>
      <c r="F86" s="175">
        <f>G86+H86+I86+J86</f>
        <v>0</v>
      </c>
      <c r="G86" s="82">
        <v>0</v>
      </c>
      <c r="H86" s="82">
        <v>0</v>
      </c>
      <c r="I86" s="82">
        <v>0</v>
      </c>
      <c r="J86" s="82">
        <v>0</v>
      </c>
    </row>
    <row r="87" spans="1:12" s="138" customFormat="1" ht="46.8" customHeight="1">
      <c r="A87" s="211"/>
      <c r="B87" s="211"/>
      <c r="C87" s="211"/>
      <c r="D87" s="210" t="s">
        <v>214</v>
      </c>
      <c r="E87" s="137" t="s">
        <v>68</v>
      </c>
      <c r="F87" s="82">
        <f>SUM(F88:F90)</f>
        <v>2277.6999999999998</v>
      </c>
      <c r="G87" s="82">
        <f t="shared" ref="G87:J87" si="45">SUM(G88:G90)</f>
        <v>0</v>
      </c>
      <c r="H87" s="82">
        <f t="shared" si="45"/>
        <v>1433.9</v>
      </c>
      <c r="I87" s="82">
        <f t="shared" si="45"/>
        <v>843.8</v>
      </c>
      <c r="J87" s="82">
        <f t="shared" si="45"/>
        <v>0</v>
      </c>
    </row>
    <row r="88" spans="1:12" s="136" customFormat="1" ht="39" customHeight="1">
      <c r="A88" s="211"/>
      <c r="B88" s="211"/>
      <c r="C88" s="211"/>
      <c r="D88" s="211"/>
      <c r="E88" s="137" t="s">
        <v>167</v>
      </c>
      <c r="F88" s="175">
        <f t="shared" ref="F88" si="46">G88+H88+I88+J88</f>
        <v>20.499999999999996</v>
      </c>
      <c r="G88" s="82">
        <v>0</v>
      </c>
      <c r="H88" s="82">
        <v>0</v>
      </c>
      <c r="I88" s="92">
        <f>18.4+0.2+1.9</f>
        <v>20.499999999999996</v>
      </c>
      <c r="J88" s="82">
        <f>J108</f>
        <v>0</v>
      </c>
    </row>
    <row r="89" spans="1:12" ht="35.1" customHeight="1">
      <c r="A89" s="211"/>
      <c r="B89" s="211"/>
      <c r="C89" s="211"/>
      <c r="D89" s="211"/>
      <c r="E89" s="137" t="s">
        <v>289</v>
      </c>
      <c r="F89" s="175">
        <f t="shared" si="38"/>
        <v>241.7</v>
      </c>
      <c r="G89" s="82">
        <v>0</v>
      </c>
      <c r="H89" s="82">
        <v>0</v>
      </c>
      <c r="I89" s="82">
        <f>241.7</f>
        <v>241.7</v>
      </c>
      <c r="J89" s="82">
        <v>0</v>
      </c>
    </row>
    <row r="90" spans="1:12" ht="35.1" customHeight="1">
      <c r="A90" s="212"/>
      <c r="B90" s="212"/>
      <c r="C90" s="212"/>
      <c r="D90" s="212"/>
      <c r="E90" s="137" t="s">
        <v>174</v>
      </c>
      <c r="F90" s="175">
        <f t="shared" si="38"/>
        <v>2015.5</v>
      </c>
      <c r="G90" s="82">
        <v>0</v>
      </c>
      <c r="H90" s="82">
        <f>1433.9</f>
        <v>1433.9</v>
      </c>
      <c r="I90" s="82">
        <v>581.6</v>
      </c>
      <c r="J90" s="82">
        <f>J112</f>
        <v>0</v>
      </c>
    </row>
    <row r="91" spans="1:12" ht="49.5" customHeight="1">
      <c r="A91" s="210" t="s">
        <v>73</v>
      </c>
      <c r="B91" s="210" t="s">
        <v>232</v>
      </c>
      <c r="C91" s="210" t="s">
        <v>52</v>
      </c>
      <c r="D91" s="210" t="s">
        <v>214</v>
      </c>
      <c r="E91" s="137" t="s">
        <v>68</v>
      </c>
      <c r="F91" s="175">
        <f t="shared" si="38"/>
        <v>7</v>
      </c>
      <c r="G91" s="175">
        <f t="shared" ref="G91:I91" si="47">G92</f>
        <v>0</v>
      </c>
      <c r="H91" s="175">
        <f t="shared" si="47"/>
        <v>0</v>
      </c>
      <c r="I91" s="175">
        <f t="shared" si="47"/>
        <v>7</v>
      </c>
      <c r="J91" s="82">
        <f>J112</f>
        <v>0</v>
      </c>
    </row>
    <row r="92" spans="1:12" ht="51" customHeight="1">
      <c r="A92" s="212"/>
      <c r="B92" s="212"/>
      <c r="C92" s="212"/>
      <c r="D92" s="212"/>
      <c r="E92" s="171" t="s">
        <v>166</v>
      </c>
      <c r="F92" s="175">
        <f t="shared" si="38"/>
        <v>7</v>
      </c>
      <c r="G92" s="82">
        <v>0</v>
      </c>
      <c r="H92" s="82">
        <v>0</v>
      </c>
      <c r="I92" s="82">
        <v>7</v>
      </c>
      <c r="J92" s="82">
        <f>J116</f>
        <v>0</v>
      </c>
    </row>
    <row r="93" spans="1:12" ht="87" customHeight="1">
      <c r="A93" s="210" t="s">
        <v>74</v>
      </c>
      <c r="B93" s="210" t="s">
        <v>53</v>
      </c>
      <c r="C93" s="210" t="s">
        <v>241</v>
      </c>
      <c r="D93" s="210" t="s">
        <v>214</v>
      </c>
      <c r="E93" s="171" t="s">
        <v>68</v>
      </c>
      <c r="F93" s="175">
        <f t="shared" si="38"/>
        <v>0</v>
      </c>
      <c r="G93" s="82">
        <v>0</v>
      </c>
      <c r="H93" s="82">
        <v>0</v>
      </c>
      <c r="I93" s="82">
        <v>0</v>
      </c>
      <c r="J93" s="82">
        <f>J117</f>
        <v>0</v>
      </c>
      <c r="L93" s="165"/>
    </row>
    <row r="94" spans="1:12" ht="79.5" customHeight="1">
      <c r="A94" s="212"/>
      <c r="B94" s="212"/>
      <c r="C94" s="212"/>
      <c r="D94" s="212"/>
      <c r="E94" s="171"/>
      <c r="F94" s="175">
        <f t="shared" si="38"/>
        <v>0</v>
      </c>
      <c r="G94" s="82">
        <v>0</v>
      </c>
      <c r="H94" s="82">
        <v>0</v>
      </c>
      <c r="I94" s="82">
        <v>0</v>
      </c>
      <c r="J94" s="82">
        <f>J118</f>
        <v>0</v>
      </c>
    </row>
    <row r="95" spans="1:12" ht="92.25" customHeight="1">
      <c r="A95" s="210" t="s">
        <v>75</v>
      </c>
      <c r="B95" s="210" t="s">
        <v>233</v>
      </c>
      <c r="C95" s="210" t="s">
        <v>242</v>
      </c>
      <c r="D95" s="210" t="s">
        <v>214</v>
      </c>
      <c r="E95" s="171" t="s">
        <v>68</v>
      </c>
      <c r="F95" s="175">
        <f t="shared" si="38"/>
        <v>0</v>
      </c>
      <c r="G95" s="82">
        <v>0</v>
      </c>
      <c r="H95" s="82">
        <v>0</v>
      </c>
      <c r="I95" s="82">
        <v>0</v>
      </c>
      <c r="J95" s="82">
        <f>J119</f>
        <v>0</v>
      </c>
    </row>
    <row r="96" spans="1:12" ht="35.1" customHeight="1">
      <c r="A96" s="212"/>
      <c r="B96" s="212"/>
      <c r="C96" s="212"/>
      <c r="D96" s="212"/>
      <c r="E96" s="171"/>
      <c r="F96" s="175">
        <f>G96+H96+I96+J96</f>
        <v>0</v>
      </c>
      <c r="G96" s="82">
        <v>0</v>
      </c>
      <c r="H96" s="82">
        <v>0</v>
      </c>
      <c r="I96" s="82">
        <v>0</v>
      </c>
      <c r="J96" s="82">
        <f>J120</f>
        <v>0</v>
      </c>
    </row>
    <row r="97" spans="1:10" ht="56.4" customHeight="1">
      <c r="A97" s="253" t="s">
        <v>54</v>
      </c>
      <c r="B97" s="210" t="s">
        <v>234</v>
      </c>
      <c r="C97" s="210" t="s">
        <v>288</v>
      </c>
      <c r="D97" s="167" t="s">
        <v>260</v>
      </c>
      <c r="E97" s="171"/>
      <c r="F97" s="175">
        <f>G97+H97+I97+J97</f>
        <v>128998</v>
      </c>
      <c r="G97" s="82">
        <f t="shared" ref="G97:J97" si="48">G98</f>
        <v>0</v>
      </c>
      <c r="H97" s="82">
        <f>H98</f>
        <v>40828</v>
      </c>
      <c r="I97" s="82">
        <f t="shared" si="48"/>
        <v>88170</v>
      </c>
      <c r="J97" s="82">
        <f t="shared" si="48"/>
        <v>0</v>
      </c>
    </row>
    <row r="98" spans="1:10" ht="34.5" customHeight="1">
      <c r="A98" s="254"/>
      <c r="B98" s="211"/>
      <c r="C98" s="211"/>
      <c r="D98" s="210" t="s">
        <v>214</v>
      </c>
      <c r="E98" s="171" t="s">
        <v>68</v>
      </c>
      <c r="F98" s="82">
        <f t="shared" ref="F98:G98" si="49">F99+F100+F101</f>
        <v>128998</v>
      </c>
      <c r="G98" s="82">
        <f t="shared" si="49"/>
        <v>0</v>
      </c>
      <c r="H98" s="82">
        <f>H99+H100+H101</f>
        <v>40828</v>
      </c>
      <c r="I98" s="82">
        <f t="shared" ref="I98:J98" si="50">I99+I100+I101</f>
        <v>88170</v>
      </c>
      <c r="J98" s="82">
        <f t="shared" si="50"/>
        <v>0</v>
      </c>
    </row>
    <row r="99" spans="1:10" ht="26.25" customHeight="1">
      <c r="A99" s="254"/>
      <c r="B99" s="211"/>
      <c r="C99" s="211"/>
      <c r="D99" s="211"/>
      <c r="E99" s="171" t="s">
        <v>165</v>
      </c>
      <c r="F99" s="175">
        <f t="shared" ref="F99:F110" si="51">G99+H99+I99+J99</f>
        <v>26638</v>
      </c>
      <c r="G99" s="82">
        <f t="shared" ref="G99:J99" si="52">G105</f>
        <v>0</v>
      </c>
      <c r="H99" s="82">
        <f>H105</f>
        <v>10738</v>
      </c>
      <c r="I99" s="82">
        <f t="shared" si="52"/>
        <v>15900</v>
      </c>
      <c r="J99" s="82">
        <f t="shared" si="52"/>
        <v>0</v>
      </c>
    </row>
    <row r="100" spans="1:10" ht="24" hidden="1" customHeight="1">
      <c r="A100" s="254"/>
      <c r="B100" s="211"/>
      <c r="C100" s="211"/>
      <c r="D100" s="211"/>
      <c r="E100" s="171" t="s">
        <v>164</v>
      </c>
      <c r="F100" s="175">
        <f t="shared" si="51"/>
        <v>0</v>
      </c>
      <c r="G100" s="82">
        <f t="shared" ref="G100:J100" si="53">G107</f>
        <v>0</v>
      </c>
      <c r="H100" s="82">
        <v>0</v>
      </c>
      <c r="I100" s="82">
        <v>0</v>
      </c>
      <c r="J100" s="82">
        <f t="shared" si="53"/>
        <v>0</v>
      </c>
    </row>
    <row r="101" spans="1:10" ht="24" customHeight="1">
      <c r="A101" s="255"/>
      <c r="B101" s="212"/>
      <c r="C101" s="212"/>
      <c r="D101" s="212"/>
      <c r="E101" s="171" t="s">
        <v>174</v>
      </c>
      <c r="F101" s="175">
        <f t="shared" si="51"/>
        <v>102360</v>
      </c>
      <c r="G101" s="82">
        <f>G109+G107</f>
        <v>0</v>
      </c>
      <c r="H101" s="82">
        <f>H109+H107</f>
        <v>30090</v>
      </c>
      <c r="I101" s="82">
        <f>I109+I107</f>
        <v>72270</v>
      </c>
      <c r="J101" s="82">
        <f t="shared" ref="J101" si="54">J109+J107</f>
        <v>0</v>
      </c>
    </row>
    <row r="102" spans="1:10" ht="88.2" customHeight="1">
      <c r="A102" s="210" t="s">
        <v>78</v>
      </c>
      <c r="B102" s="189" t="s">
        <v>237</v>
      </c>
      <c r="C102" s="259" t="s">
        <v>245</v>
      </c>
      <c r="D102" s="210" t="s">
        <v>214</v>
      </c>
      <c r="E102" s="171" t="s">
        <v>68</v>
      </c>
      <c r="F102" s="175">
        <f t="shared" si="51"/>
        <v>0</v>
      </c>
      <c r="G102" s="82">
        <v>0</v>
      </c>
      <c r="H102" s="82">
        <v>0</v>
      </c>
      <c r="I102" s="82">
        <v>0</v>
      </c>
      <c r="J102" s="82">
        <f>J123</f>
        <v>0</v>
      </c>
    </row>
    <row r="103" spans="1:10" ht="52.8" customHeight="1">
      <c r="A103" s="212"/>
      <c r="B103" s="189"/>
      <c r="C103" s="260"/>
      <c r="D103" s="212"/>
      <c r="E103" s="171"/>
      <c r="F103" s="175">
        <f t="shared" si="51"/>
        <v>0</v>
      </c>
      <c r="G103" s="82">
        <v>0</v>
      </c>
      <c r="H103" s="82">
        <v>0</v>
      </c>
      <c r="I103" s="82">
        <v>0</v>
      </c>
      <c r="J103" s="82">
        <f>J124</f>
        <v>0</v>
      </c>
    </row>
    <row r="104" spans="1:10" ht="72" customHeight="1">
      <c r="A104" s="210" t="s">
        <v>79</v>
      </c>
      <c r="B104" s="210" t="s">
        <v>55</v>
      </c>
      <c r="C104" s="210" t="s">
        <v>56</v>
      </c>
      <c r="D104" s="210" t="s">
        <v>214</v>
      </c>
      <c r="E104" s="171" t="s">
        <v>68</v>
      </c>
      <c r="F104" s="175">
        <f t="shared" si="51"/>
        <v>26638</v>
      </c>
      <c r="G104" s="175">
        <f t="shared" ref="G104:I104" si="55">G105</f>
        <v>0</v>
      </c>
      <c r="H104" s="175">
        <f t="shared" si="55"/>
        <v>10738</v>
      </c>
      <c r="I104" s="175">
        <f t="shared" si="55"/>
        <v>15900</v>
      </c>
      <c r="J104" s="82">
        <f>J125</f>
        <v>0</v>
      </c>
    </row>
    <row r="105" spans="1:10" ht="42" customHeight="1">
      <c r="A105" s="212"/>
      <c r="B105" s="212"/>
      <c r="C105" s="212"/>
      <c r="D105" s="212"/>
      <c r="E105" s="171" t="s">
        <v>165</v>
      </c>
      <c r="F105" s="175">
        <f t="shared" si="51"/>
        <v>26638</v>
      </c>
      <c r="G105" s="82">
        <v>0</v>
      </c>
      <c r="H105" s="82">
        <v>10738</v>
      </c>
      <c r="I105" s="82">
        <v>15900</v>
      </c>
      <c r="J105" s="82">
        <f>J126</f>
        <v>0</v>
      </c>
    </row>
    <row r="106" spans="1:10" ht="48" customHeight="1">
      <c r="A106" s="210" t="s">
        <v>80</v>
      </c>
      <c r="B106" s="210" t="s">
        <v>57</v>
      </c>
      <c r="C106" s="210" t="s">
        <v>58</v>
      </c>
      <c r="D106" s="210" t="s">
        <v>214</v>
      </c>
      <c r="E106" s="171" t="s">
        <v>68</v>
      </c>
      <c r="F106" s="175">
        <f t="shared" si="51"/>
        <v>100970</v>
      </c>
      <c r="G106" s="82">
        <f t="shared" ref="G106:I106" si="56">G107</f>
        <v>0</v>
      </c>
      <c r="H106" s="82">
        <f t="shared" si="56"/>
        <v>29940</v>
      </c>
      <c r="I106" s="82">
        <f t="shared" si="56"/>
        <v>71030</v>
      </c>
      <c r="J106" s="82">
        <f>J107</f>
        <v>0</v>
      </c>
    </row>
    <row r="107" spans="1:10" ht="35.1" customHeight="1">
      <c r="A107" s="212"/>
      <c r="B107" s="212"/>
      <c r="C107" s="212"/>
      <c r="D107" s="212"/>
      <c r="E107" s="171" t="s">
        <v>174</v>
      </c>
      <c r="F107" s="175">
        <f>G107+H107+I107+J107</f>
        <v>100970</v>
      </c>
      <c r="G107" s="82">
        <v>0</v>
      </c>
      <c r="H107" s="82">
        <v>29940</v>
      </c>
      <c r="I107" s="82">
        <f>49930+21100</f>
        <v>71030</v>
      </c>
      <c r="J107" s="82">
        <f>J128</f>
        <v>0</v>
      </c>
    </row>
    <row r="108" spans="1:10" ht="48" customHeight="1">
      <c r="A108" s="210" t="s">
        <v>81</v>
      </c>
      <c r="B108" s="210" t="s">
        <v>59</v>
      </c>
      <c r="C108" s="210" t="s">
        <v>60</v>
      </c>
      <c r="D108" s="210" t="s">
        <v>214</v>
      </c>
      <c r="E108" s="171" t="s">
        <v>68</v>
      </c>
      <c r="F108" s="175">
        <f>G108+H108+I108+J108</f>
        <v>1390</v>
      </c>
      <c r="G108" s="82">
        <f t="shared" ref="G108:J108" si="57">G109</f>
        <v>0</v>
      </c>
      <c r="H108" s="82">
        <f t="shared" si="57"/>
        <v>150</v>
      </c>
      <c r="I108" s="82">
        <f t="shared" si="57"/>
        <v>1240</v>
      </c>
      <c r="J108" s="82">
        <f t="shared" si="57"/>
        <v>0</v>
      </c>
    </row>
    <row r="109" spans="1:10" ht="35.1" customHeight="1">
      <c r="A109" s="212"/>
      <c r="B109" s="212"/>
      <c r="C109" s="212"/>
      <c r="D109" s="212"/>
      <c r="E109" s="171" t="s">
        <v>174</v>
      </c>
      <c r="F109" s="175">
        <f t="shared" si="51"/>
        <v>1390</v>
      </c>
      <c r="G109" s="82">
        <v>0</v>
      </c>
      <c r="H109" s="82">
        <v>150</v>
      </c>
      <c r="I109" s="82">
        <v>1240</v>
      </c>
      <c r="J109" s="82">
        <f>J130</f>
        <v>0</v>
      </c>
    </row>
    <row r="110" spans="1:10" ht="49.5" customHeight="1">
      <c r="A110" s="210" t="s">
        <v>83</v>
      </c>
      <c r="B110" s="210" t="s">
        <v>61</v>
      </c>
      <c r="C110" s="210" t="s">
        <v>62</v>
      </c>
      <c r="D110" s="210" t="s">
        <v>214</v>
      </c>
      <c r="E110" s="171" t="s">
        <v>68</v>
      </c>
      <c r="F110" s="175">
        <f t="shared" si="51"/>
        <v>0</v>
      </c>
      <c r="G110" s="82">
        <v>0</v>
      </c>
      <c r="H110" s="82">
        <v>0</v>
      </c>
      <c r="I110" s="82">
        <v>0</v>
      </c>
      <c r="J110" s="82">
        <f>J131</f>
        <v>0</v>
      </c>
    </row>
    <row r="111" spans="1:10" ht="33" customHeight="1">
      <c r="A111" s="212"/>
      <c r="B111" s="212"/>
      <c r="C111" s="212"/>
      <c r="D111" s="212"/>
      <c r="E111" s="171"/>
      <c r="F111" s="175">
        <f>G111+H111+I111+J111</f>
        <v>0</v>
      </c>
      <c r="G111" s="82">
        <v>0</v>
      </c>
      <c r="H111" s="82">
        <v>0</v>
      </c>
      <c r="I111" s="82">
        <v>0</v>
      </c>
      <c r="J111" s="82">
        <f>J132</f>
        <v>0</v>
      </c>
    </row>
    <row r="112" spans="1:10" ht="81" customHeight="1">
      <c r="A112" s="253" t="s">
        <v>63</v>
      </c>
      <c r="B112" s="256" t="s">
        <v>250</v>
      </c>
      <c r="C112" s="210" t="s">
        <v>290</v>
      </c>
      <c r="D112" s="69" t="s">
        <v>259</v>
      </c>
      <c r="E112" s="171"/>
      <c r="F112" s="82">
        <f>F113</f>
        <v>30281.300000000003</v>
      </c>
      <c r="G112" s="82">
        <f t="shared" ref="G112:J112" si="58">G113</f>
        <v>0</v>
      </c>
      <c r="H112" s="82">
        <f t="shared" si="58"/>
        <v>143.19999999999999</v>
      </c>
      <c r="I112" s="82">
        <f t="shared" si="58"/>
        <v>30138.100000000002</v>
      </c>
      <c r="J112" s="82">
        <f t="shared" si="58"/>
        <v>0</v>
      </c>
    </row>
    <row r="113" spans="1:14" ht="46.5" customHeight="1">
      <c r="A113" s="254"/>
      <c r="B113" s="257"/>
      <c r="C113" s="211"/>
      <c r="D113" s="210" t="s">
        <v>214</v>
      </c>
      <c r="E113" s="171" t="s">
        <v>68</v>
      </c>
      <c r="F113" s="91">
        <f t="shared" ref="F113:F119" si="59">G113+H113+I113+J113</f>
        <v>30281.300000000003</v>
      </c>
      <c r="G113" s="82">
        <f t="shared" ref="G113:J113" si="60">G114+G115</f>
        <v>0</v>
      </c>
      <c r="H113" s="82">
        <f t="shared" si="60"/>
        <v>143.19999999999999</v>
      </c>
      <c r="I113" s="82">
        <f t="shared" si="60"/>
        <v>30138.100000000002</v>
      </c>
      <c r="J113" s="82">
        <f t="shared" si="60"/>
        <v>0</v>
      </c>
    </row>
    <row r="114" spans="1:14" ht="45" customHeight="1">
      <c r="A114" s="254"/>
      <c r="B114" s="257"/>
      <c r="C114" s="211"/>
      <c r="D114" s="211"/>
      <c r="E114" s="171" t="s">
        <v>163</v>
      </c>
      <c r="F114" s="91">
        <f t="shared" si="59"/>
        <v>14659.600000000002</v>
      </c>
      <c r="G114" s="82">
        <f t="shared" ref="G114:J114" si="61">G117</f>
        <v>0</v>
      </c>
      <c r="H114" s="82">
        <f t="shared" si="61"/>
        <v>143.19999999999999</v>
      </c>
      <c r="I114" s="82">
        <f t="shared" si="61"/>
        <v>14516.400000000001</v>
      </c>
      <c r="J114" s="82">
        <f t="shared" si="61"/>
        <v>0</v>
      </c>
    </row>
    <row r="115" spans="1:14" ht="52.5" customHeight="1">
      <c r="A115" s="255"/>
      <c r="B115" s="258"/>
      <c r="C115" s="212"/>
      <c r="D115" s="212"/>
      <c r="E115" s="171" t="s">
        <v>289</v>
      </c>
      <c r="F115" s="91">
        <f t="shared" si="59"/>
        <v>15621.7</v>
      </c>
      <c r="G115" s="82">
        <f t="shared" ref="G115:J115" si="62">G121</f>
        <v>0</v>
      </c>
      <c r="H115" s="82">
        <f t="shared" si="62"/>
        <v>0</v>
      </c>
      <c r="I115" s="82">
        <f t="shared" si="62"/>
        <v>15621.7</v>
      </c>
      <c r="J115" s="82">
        <f t="shared" si="62"/>
        <v>0</v>
      </c>
    </row>
    <row r="116" spans="1:14" ht="63" customHeight="1">
      <c r="A116" s="210" t="s">
        <v>183</v>
      </c>
      <c r="B116" s="189" t="s">
        <v>64</v>
      </c>
      <c r="C116" s="259" t="s">
        <v>244</v>
      </c>
      <c r="D116" s="210" t="s">
        <v>214</v>
      </c>
      <c r="E116" s="171" t="s">
        <v>68</v>
      </c>
      <c r="F116" s="91">
        <f t="shared" si="59"/>
        <v>14659.600000000002</v>
      </c>
      <c r="G116" s="82">
        <f t="shared" ref="G116:J116" si="63">G117</f>
        <v>0</v>
      </c>
      <c r="H116" s="82">
        <f t="shared" si="63"/>
        <v>143.19999999999999</v>
      </c>
      <c r="I116" s="82">
        <f t="shared" si="63"/>
        <v>14516.400000000001</v>
      </c>
      <c r="J116" s="82">
        <f t="shared" si="63"/>
        <v>0</v>
      </c>
    </row>
    <row r="117" spans="1:14" ht="50.4" customHeight="1">
      <c r="A117" s="212"/>
      <c r="B117" s="189"/>
      <c r="C117" s="260"/>
      <c r="D117" s="212"/>
      <c r="E117" s="171" t="s">
        <v>163</v>
      </c>
      <c r="F117" s="91">
        <f t="shared" si="59"/>
        <v>14659.600000000002</v>
      </c>
      <c r="G117" s="82">
        <v>0</v>
      </c>
      <c r="H117" s="82">
        <v>143.19999999999999</v>
      </c>
      <c r="I117" s="82">
        <f>14321.2+195.2</f>
        <v>14516.400000000001</v>
      </c>
      <c r="J117" s="82">
        <f t="shared" ref="J117:J121" si="64">J135</f>
        <v>0</v>
      </c>
    </row>
    <row r="118" spans="1:14" ht="91.8" customHeight="1">
      <c r="A118" s="243" t="s">
        <v>184</v>
      </c>
      <c r="B118" s="245" t="s">
        <v>235</v>
      </c>
      <c r="C118" s="247" t="s">
        <v>243</v>
      </c>
      <c r="D118" s="247" t="s">
        <v>214</v>
      </c>
      <c r="E118" s="171" t="s">
        <v>68</v>
      </c>
      <c r="F118" s="91">
        <f t="shared" si="59"/>
        <v>0</v>
      </c>
      <c r="G118" s="82">
        <f t="shared" ref="G118:I118" si="65">G119</f>
        <v>0</v>
      </c>
      <c r="H118" s="82">
        <f t="shared" si="65"/>
        <v>0</v>
      </c>
      <c r="I118" s="82">
        <f t="shared" si="65"/>
        <v>0</v>
      </c>
      <c r="J118" s="82">
        <f>J119</f>
        <v>0</v>
      </c>
      <c r="N118" s="94"/>
    </row>
    <row r="119" spans="1:14" ht="52.2" customHeight="1">
      <c r="A119" s="244"/>
      <c r="B119" s="246"/>
      <c r="C119" s="248"/>
      <c r="D119" s="248"/>
      <c r="E119" s="143"/>
      <c r="F119" s="91">
        <f t="shared" si="59"/>
        <v>0</v>
      </c>
      <c r="G119" s="82">
        <v>0</v>
      </c>
      <c r="H119" s="82">
        <v>0</v>
      </c>
      <c r="I119" s="82">
        <v>0</v>
      </c>
      <c r="J119" s="82">
        <f t="shared" si="64"/>
        <v>0</v>
      </c>
    </row>
    <row r="120" spans="1:14" ht="64.5" customHeight="1">
      <c r="A120" s="243" t="s">
        <v>277</v>
      </c>
      <c r="B120" s="189" t="s">
        <v>278</v>
      </c>
      <c r="C120" s="249" t="s">
        <v>281</v>
      </c>
      <c r="D120" s="251" t="s">
        <v>214</v>
      </c>
      <c r="E120" s="171" t="s">
        <v>68</v>
      </c>
      <c r="F120" s="82">
        <f t="shared" ref="F120:I120" si="66">F121</f>
        <v>15621.7</v>
      </c>
      <c r="G120" s="82">
        <f t="shared" si="66"/>
        <v>0</v>
      </c>
      <c r="H120" s="82">
        <f t="shared" si="66"/>
        <v>0</v>
      </c>
      <c r="I120" s="82">
        <f t="shared" si="66"/>
        <v>15621.7</v>
      </c>
      <c r="J120" s="82">
        <f>J121</f>
        <v>0</v>
      </c>
    </row>
    <row r="121" spans="1:14" ht="49.5" customHeight="1">
      <c r="A121" s="244"/>
      <c r="B121" s="189"/>
      <c r="C121" s="250"/>
      <c r="D121" s="252"/>
      <c r="E121" s="143" t="s">
        <v>289</v>
      </c>
      <c r="F121" s="91">
        <f>G121+H121+I121+J121</f>
        <v>15621.7</v>
      </c>
      <c r="G121" s="82">
        <v>0</v>
      </c>
      <c r="H121" s="82">
        <v>0</v>
      </c>
      <c r="I121" s="82">
        <v>15621.7</v>
      </c>
      <c r="J121" s="82">
        <f t="shared" si="64"/>
        <v>0</v>
      </c>
    </row>
    <row r="123" spans="1:14">
      <c r="A123" s="180" t="s">
        <v>148</v>
      </c>
      <c r="B123" s="180"/>
      <c r="C123" s="180"/>
      <c r="D123" s="180"/>
    </row>
    <row r="124" spans="1:14">
      <c r="A124" s="193" t="s">
        <v>156</v>
      </c>
      <c r="B124" s="193"/>
      <c r="C124" s="166"/>
      <c r="H124" s="187" t="s">
        <v>42</v>
      </c>
      <c r="I124" s="242"/>
    </row>
    <row r="130" spans="12:12">
      <c r="L130" t="s">
        <v>161</v>
      </c>
    </row>
  </sheetData>
  <mergeCells count="103"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  <mergeCell ref="A59:A60"/>
    <mergeCell ref="B59:B60"/>
    <mergeCell ref="C59:C60"/>
    <mergeCell ref="D59:D60"/>
    <mergeCell ref="A61:A62"/>
    <mergeCell ref="B61:B62"/>
    <mergeCell ref="C61:C62"/>
    <mergeCell ref="D61:D62"/>
    <mergeCell ref="A13:A31"/>
    <mergeCell ref="B13:C31"/>
    <mergeCell ref="A32:A58"/>
    <mergeCell ref="B32:B58"/>
    <mergeCell ref="C32:C58"/>
    <mergeCell ref="D33:D42"/>
    <mergeCell ref="D43:D46"/>
    <mergeCell ref="D47:D51"/>
    <mergeCell ref="D52:D53"/>
    <mergeCell ref="D54:D58"/>
    <mergeCell ref="G64:G65"/>
    <mergeCell ref="H64:H65"/>
    <mergeCell ref="I64:I65"/>
    <mergeCell ref="J64:J65"/>
    <mergeCell ref="A66:A90"/>
    <mergeCell ref="B66:B90"/>
    <mergeCell ref="C66:C90"/>
    <mergeCell ref="D66:D75"/>
    <mergeCell ref="D76:D79"/>
    <mergeCell ref="D80:D84"/>
    <mergeCell ref="A63:A65"/>
    <mergeCell ref="B63:B65"/>
    <mergeCell ref="C63:C64"/>
    <mergeCell ref="D63:D65"/>
    <mergeCell ref="E64:E65"/>
    <mergeCell ref="F64:F65"/>
    <mergeCell ref="A93:A94"/>
    <mergeCell ref="B93:B94"/>
    <mergeCell ref="C93:C94"/>
    <mergeCell ref="D93:D94"/>
    <mergeCell ref="A95:A96"/>
    <mergeCell ref="B95:B96"/>
    <mergeCell ref="C95:C96"/>
    <mergeCell ref="D95:D96"/>
    <mergeCell ref="D85:D86"/>
    <mergeCell ref="D87:D90"/>
    <mergeCell ref="A91:A92"/>
    <mergeCell ref="B91:B92"/>
    <mergeCell ref="C91:C92"/>
    <mergeCell ref="D91:D92"/>
    <mergeCell ref="A104:A105"/>
    <mergeCell ref="B104:B105"/>
    <mergeCell ref="C104:C105"/>
    <mergeCell ref="D104:D105"/>
    <mergeCell ref="A106:A107"/>
    <mergeCell ref="B106:B107"/>
    <mergeCell ref="C106:C107"/>
    <mergeCell ref="D106:D107"/>
    <mergeCell ref="A97:A101"/>
    <mergeCell ref="B97:B101"/>
    <mergeCell ref="C97:C101"/>
    <mergeCell ref="D98:D101"/>
    <mergeCell ref="A102:A103"/>
    <mergeCell ref="B102:B103"/>
    <mergeCell ref="C102:C103"/>
    <mergeCell ref="D102:D103"/>
    <mergeCell ref="A112:A115"/>
    <mergeCell ref="B112:B115"/>
    <mergeCell ref="C112:C115"/>
    <mergeCell ref="D113:D115"/>
    <mergeCell ref="A116:A117"/>
    <mergeCell ref="B116:B117"/>
    <mergeCell ref="C116:C117"/>
    <mergeCell ref="D116:D117"/>
    <mergeCell ref="A108:A109"/>
    <mergeCell ref="B108:B109"/>
    <mergeCell ref="C108:C109"/>
    <mergeCell ref="D108:D109"/>
    <mergeCell ref="A110:A111"/>
    <mergeCell ref="B110:B111"/>
    <mergeCell ref="C110:C111"/>
    <mergeCell ref="D110:D111"/>
    <mergeCell ref="A123:D123"/>
    <mergeCell ref="A124:B124"/>
    <mergeCell ref="H124:I124"/>
    <mergeCell ref="A118:A119"/>
    <mergeCell ref="B118:B119"/>
    <mergeCell ref="C118:C119"/>
    <mergeCell ref="D118:D119"/>
    <mergeCell ref="A120:A121"/>
    <mergeCell ref="B120:B121"/>
    <mergeCell ref="C120:C121"/>
    <mergeCell ref="D120:D121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zoomScale="90" zoomScaleNormal="100" zoomScaleSheetLayoutView="90" workbookViewId="0">
      <selection activeCell="I15" sqref="I15"/>
    </sheetView>
  </sheetViews>
  <sheetFormatPr defaultRowHeight="14.4"/>
  <cols>
    <col min="1" max="1" width="27.88671875" customWidth="1"/>
    <col min="2" max="2" width="55" customWidth="1"/>
    <col min="3" max="3" width="75.88671875" customWidth="1"/>
    <col min="5" max="5" width="7.88671875" customWidth="1"/>
    <col min="6" max="8" width="9.109375" hidden="1" customWidth="1"/>
  </cols>
  <sheetData>
    <row r="1" spans="1:3" ht="15.6">
      <c r="A1" s="11"/>
      <c r="B1" s="11"/>
      <c r="C1" s="11" t="s">
        <v>310</v>
      </c>
    </row>
    <row r="2" spans="1:3" ht="15.6">
      <c r="A2" s="11"/>
      <c r="B2" s="11"/>
      <c r="C2" s="76" t="s">
        <v>1</v>
      </c>
    </row>
    <row r="3" spans="1:3" ht="15.6">
      <c r="A3" s="11"/>
      <c r="B3" s="11"/>
      <c r="C3" s="11" t="s">
        <v>147</v>
      </c>
    </row>
    <row r="4" spans="1:3" ht="15.75" customHeight="1">
      <c r="A4" s="76"/>
      <c r="B4" s="76"/>
      <c r="C4" s="76" t="s">
        <v>154</v>
      </c>
    </row>
    <row r="5" spans="1:3" ht="15.75" customHeight="1">
      <c r="A5" s="76"/>
      <c r="B5" s="76"/>
      <c r="C5" s="76"/>
    </row>
    <row r="6" spans="1:3" ht="15.6">
      <c r="A6" s="240" t="s">
        <v>168</v>
      </c>
      <c r="B6" s="240"/>
      <c r="C6" s="240"/>
    </row>
    <row r="7" spans="1:3" ht="15.6">
      <c r="A7" s="240" t="s">
        <v>169</v>
      </c>
      <c r="B7" s="240"/>
      <c r="C7" s="240"/>
    </row>
    <row r="8" spans="1:3" ht="15.6">
      <c r="A8" s="240" t="s">
        <v>268</v>
      </c>
      <c r="B8" s="240"/>
      <c r="C8" s="240"/>
    </row>
    <row r="9" spans="1:3" ht="15.6">
      <c r="A9" s="241" t="s">
        <v>312</v>
      </c>
      <c r="B9" s="241"/>
      <c r="C9" s="241"/>
    </row>
    <row r="10" spans="1:3" ht="15.6">
      <c r="A10" s="241" t="s">
        <v>308</v>
      </c>
      <c r="B10" s="241"/>
      <c r="C10" s="241"/>
    </row>
    <row r="11" spans="1:3" ht="14.4" customHeight="1">
      <c r="A11" s="156"/>
      <c r="B11" s="156"/>
      <c r="C11" s="156"/>
    </row>
    <row r="12" spans="1:3" ht="31.2">
      <c r="A12" s="145" t="s">
        <v>47</v>
      </c>
      <c r="B12" s="145" t="s">
        <v>170</v>
      </c>
      <c r="C12" s="145" t="s">
        <v>274</v>
      </c>
    </row>
    <row r="13" spans="1:3" ht="15.6">
      <c r="A13" s="151">
        <v>1</v>
      </c>
      <c r="B13" s="151">
        <v>2</v>
      </c>
      <c r="C13" s="151">
        <v>3</v>
      </c>
    </row>
    <row r="14" spans="1:3" ht="31.2">
      <c r="A14" s="206" t="s">
        <v>171</v>
      </c>
      <c r="B14" s="210" t="s">
        <v>227</v>
      </c>
      <c r="C14" s="10" t="s">
        <v>307</v>
      </c>
    </row>
    <row r="15" spans="1:3" ht="46.8">
      <c r="A15" s="207"/>
      <c r="B15" s="211"/>
      <c r="C15" s="145" t="s">
        <v>271</v>
      </c>
    </row>
    <row r="16" spans="1:3" ht="46.8">
      <c r="A16" s="207"/>
      <c r="B16" s="211"/>
      <c r="C16" s="145" t="s">
        <v>306</v>
      </c>
    </row>
    <row r="17" spans="1:3" ht="46.8">
      <c r="A17" s="207"/>
      <c r="B17" s="211"/>
      <c r="C17" s="159" t="s">
        <v>309</v>
      </c>
    </row>
    <row r="18" spans="1:3" ht="46.8">
      <c r="A18" s="208"/>
      <c r="B18" s="212"/>
      <c r="C18" s="145" t="s">
        <v>276</v>
      </c>
    </row>
    <row r="19" spans="1:3" ht="31.2">
      <c r="A19" s="206" t="s">
        <v>172</v>
      </c>
      <c r="B19" s="210" t="s">
        <v>176</v>
      </c>
      <c r="C19" s="10" t="s">
        <v>307</v>
      </c>
    </row>
    <row r="20" spans="1:3" ht="46.8">
      <c r="A20" s="207"/>
      <c r="B20" s="211"/>
      <c r="C20" s="145" t="s">
        <v>271</v>
      </c>
    </row>
    <row r="21" spans="1:3" ht="46.8">
      <c r="A21" s="207"/>
      <c r="B21" s="211"/>
      <c r="C21" s="145" t="s">
        <v>306</v>
      </c>
    </row>
    <row r="22" spans="1:3" ht="46.8">
      <c r="A22" s="207"/>
      <c r="B22" s="211"/>
      <c r="C22" s="159" t="s">
        <v>309</v>
      </c>
    </row>
    <row r="23" spans="1:3" ht="46.8">
      <c r="A23" s="208"/>
      <c r="B23" s="212"/>
      <c r="C23" s="145" t="s">
        <v>276</v>
      </c>
    </row>
    <row r="24" spans="1:3" ht="46.8">
      <c r="A24" s="147" t="s">
        <v>88</v>
      </c>
      <c r="B24" s="145" t="s">
        <v>50</v>
      </c>
      <c r="C24" s="159" t="s">
        <v>309</v>
      </c>
    </row>
    <row r="25" spans="1:3" ht="46.8">
      <c r="A25" s="149" t="s">
        <v>89</v>
      </c>
      <c r="B25" s="145" t="s">
        <v>236</v>
      </c>
      <c r="C25" s="159" t="s">
        <v>309</v>
      </c>
    </row>
    <row r="26" spans="1:3" ht="46.8">
      <c r="A26" s="149" t="s">
        <v>90</v>
      </c>
      <c r="B26" s="145" t="s">
        <v>248</v>
      </c>
      <c r="C26" s="159" t="s">
        <v>309</v>
      </c>
    </row>
    <row r="27" spans="1:3" ht="31.2">
      <c r="A27" s="206" t="s">
        <v>72</v>
      </c>
      <c r="B27" s="210" t="s">
        <v>247</v>
      </c>
      <c r="C27" s="10" t="s">
        <v>307</v>
      </c>
    </row>
    <row r="28" spans="1:3" ht="46.8">
      <c r="A28" s="207"/>
      <c r="B28" s="211"/>
      <c r="C28" s="145" t="s">
        <v>271</v>
      </c>
    </row>
    <row r="29" spans="1:3" ht="46.8">
      <c r="A29" s="207"/>
      <c r="B29" s="211"/>
      <c r="C29" s="145" t="s">
        <v>306</v>
      </c>
    </row>
    <row r="30" spans="1:3" ht="46.8">
      <c r="A30" s="207"/>
      <c r="B30" s="211"/>
      <c r="C30" s="159" t="s">
        <v>309</v>
      </c>
    </row>
    <row r="31" spans="1:3" ht="46.8">
      <c r="A31" s="208"/>
      <c r="B31" s="212"/>
      <c r="C31" s="145" t="s">
        <v>276</v>
      </c>
    </row>
    <row r="32" spans="1:3" ht="46.8">
      <c r="A32" s="149" t="s">
        <v>73</v>
      </c>
      <c r="B32" s="145" t="s">
        <v>232</v>
      </c>
      <c r="C32" s="159" t="s">
        <v>309</v>
      </c>
    </row>
    <row r="33" spans="1:4" ht="46.8">
      <c r="A33" s="149" t="s">
        <v>74</v>
      </c>
      <c r="B33" s="145" t="s">
        <v>53</v>
      </c>
      <c r="C33" s="159" t="s">
        <v>309</v>
      </c>
    </row>
    <row r="34" spans="1:4" ht="46.8">
      <c r="A34" s="149" t="s">
        <v>75</v>
      </c>
      <c r="B34" s="145" t="s">
        <v>233</v>
      </c>
      <c r="C34" s="159" t="s">
        <v>309</v>
      </c>
    </row>
    <row r="35" spans="1:4" ht="46.8">
      <c r="A35" s="147" t="s">
        <v>173</v>
      </c>
      <c r="B35" s="145" t="s">
        <v>77</v>
      </c>
      <c r="C35" s="159" t="s">
        <v>309</v>
      </c>
    </row>
    <row r="36" spans="1:4" ht="62.4">
      <c r="A36" s="147" t="s">
        <v>78</v>
      </c>
      <c r="B36" s="145" t="s">
        <v>237</v>
      </c>
      <c r="C36" s="159" t="s">
        <v>309</v>
      </c>
    </row>
    <row r="37" spans="1:4" ht="46.8">
      <c r="A37" s="147" t="s">
        <v>79</v>
      </c>
      <c r="B37" s="145" t="s">
        <v>55</v>
      </c>
      <c r="C37" s="159" t="s">
        <v>309</v>
      </c>
    </row>
    <row r="38" spans="1:4" ht="46.8">
      <c r="A38" s="147" t="s">
        <v>80</v>
      </c>
      <c r="B38" s="145" t="s">
        <v>57</v>
      </c>
      <c r="C38" s="159" t="s">
        <v>309</v>
      </c>
    </row>
    <row r="39" spans="1:4" ht="46.8">
      <c r="A39" s="147" t="s">
        <v>81</v>
      </c>
      <c r="B39" s="145" t="s">
        <v>59</v>
      </c>
      <c r="C39" s="159" t="s">
        <v>309</v>
      </c>
    </row>
    <row r="40" spans="1:4" ht="46.8">
      <c r="A40" s="147" t="s">
        <v>83</v>
      </c>
      <c r="B40" s="145" t="s">
        <v>61</v>
      </c>
      <c r="C40" s="159" t="s">
        <v>309</v>
      </c>
    </row>
    <row r="41" spans="1:4" ht="46.8">
      <c r="A41" s="147" t="s">
        <v>181</v>
      </c>
      <c r="B41" s="145" t="s">
        <v>182</v>
      </c>
      <c r="C41" s="159" t="s">
        <v>309</v>
      </c>
    </row>
    <row r="42" spans="1:4" ht="46.8">
      <c r="A42" s="147" t="s">
        <v>183</v>
      </c>
      <c r="B42" s="145" t="s">
        <v>64</v>
      </c>
      <c r="C42" s="159" t="s">
        <v>309</v>
      </c>
    </row>
    <row r="43" spans="1:4" ht="62.4">
      <c r="A43" s="147" t="s">
        <v>184</v>
      </c>
      <c r="B43" s="145" t="s">
        <v>235</v>
      </c>
      <c r="C43" s="159" t="s">
        <v>309</v>
      </c>
    </row>
    <row r="44" spans="1:4" ht="46.8">
      <c r="A44" s="147" t="s">
        <v>277</v>
      </c>
      <c r="B44" s="145" t="s">
        <v>278</v>
      </c>
      <c r="C44" s="159" t="s">
        <v>309</v>
      </c>
    </row>
    <row r="45" spans="1:4" ht="15.6">
      <c r="A45" s="32"/>
      <c r="B45" s="153"/>
      <c r="C45" s="153"/>
    </row>
    <row r="47" spans="1:4" ht="15.6">
      <c r="A47" s="11" t="s">
        <v>148</v>
      </c>
      <c r="B47" s="11"/>
    </row>
    <row r="48" spans="1:4" ht="15.6">
      <c r="A48" s="11" t="s">
        <v>156</v>
      </c>
      <c r="B48" s="11"/>
      <c r="C48" s="146" t="s">
        <v>42</v>
      </c>
      <c r="D48" s="146"/>
    </row>
  </sheetData>
  <mergeCells count="11">
    <mergeCell ref="A19:A23"/>
    <mergeCell ref="B19:B23"/>
    <mergeCell ref="A27:A31"/>
    <mergeCell ref="B27:B31"/>
    <mergeCell ref="A6:C6"/>
    <mergeCell ref="A7:C7"/>
    <mergeCell ref="A8:C8"/>
    <mergeCell ref="A9:C9"/>
    <mergeCell ref="A10:C10"/>
    <mergeCell ref="A14:A18"/>
    <mergeCell ref="B14:B18"/>
  </mergeCells>
  <pageMargins left="0.70866141732283472" right="0.51181102362204722" top="0.35433070866141736" bottom="0.35433070866141736" header="0.31496062992125984" footer="0.1181102362204724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Прил.1Индикаторы</vt:lpstr>
      <vt:lpstr>Методика расчета</vt:lpstr>
      <vt:lpstr>Прил.1 </vt:lpstr>
      <vt:lpstr>Прил.2.</vt:lpstr>
      <vt:lpstr>Прил.1.</vt:lpstr>
      <vt:lpstr>Прил.2</vt:lpstr>
      <vt:lpstr>Прил.5</vt:lpstr>
      <vt:lpstr>Прил.3.</vt:lpstr>
      <vt:lpstr>Прил.6</vt:lpstr>
      <vt:lpstr>Лист1</vt:lpstr>
      <vt:lpstr>'Методика расчета'!Область_печати</vt:lpstr>
      <vt:lpstr>Прил.1.!Область_печати</vt:lpstr>
      <vt:lpstr>Прил.2!Область_печати</vt:lpstr>
      <vt:lpstr>Прил.2.!Область_печати</vt:lpstr>
      <vt:lpstr>Прил.3.!Область_печати</vt:lpstr>
      <vt:lpstr>Прил.5!Область_печати</vt:lpstr>
      <vt:lpstr>Прил.6!Область_печати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2024-12-25T14:58:17Z</dcterms:modified>
</cp:coreProperties>
</file>